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fileSharing userName="Kristine V. Castillo" algorithmName="SHA-512" hashValue="FcFmZ3s0pF4Zfq+NTsN/9CmTU390QM6nTsfv8yQxfgxUCNtkppTlITFP0uNN5okS+iX9ihqRmswtUkFtsnxidA==" saltValue="vtp4+2XzwB4KJ+6mLuqAbw==" spinCount="100000"/>
  <workbookPr defaultThemeVersion="124226"/>
  <mc:AlternateContent xmlns:mc="http://schemas.openxmlformats.org/markup-compatibility/2006">
    <mc:Choice Requires="x15">
      <x15ac:absPath xmlns:x15ac="http://schemas.microsoft.com/office/spreadsheetml/2010/11/ac" url="S:\Budget\Report on Non-General Fund Information\FY 17 2018 Leg\NGF Final\"/>
    </mc:Choice>
  </mc:AlternateContent>
  <bookViews>
    <workbookView xWindow="0" yWindow="0" windowWidth="28800" windowHeight="12210"/>
  </bookViews>
  <sheets>
    <sheet name="S-504" sheetId="50" r:id="rId1"/>
    <sheet name="S-505" sheetId="65" r:id="rId2"/>
    <sheet name="S-507" sheetId="69" r:id="rId3"/>
    <sheet name="S-508" sheetId="88" r:id="rId4"/>
    <sheet name="S-509" sheetId="17" r:id="rId5"/>
    <sheet name="S-510" sheetId="90" r:id="rId6"/>
    <sheet name="S-511" sheetId="40" r:id="rId7"/>
    <sheet name="S-512" sheetId="25" r:id="rId8"/>
    <sheet name="S-513" sheetId="26" r:id="rId9"/>
    <sheet name="S-516" sheetId="27" r:id="rId10"/>
    <sheet name="S-517" sheetId="28" r:id="rId11"/>
    <sheet name="S-518" sheetId="29" r:id="rId12"/>
    <sheet name="S-519" sheetId="30" r:id="rId13"/>
    <sheet name="S-520" sheetId="18" r:id="rId14"/>
    <sheet name="S-523" sheetId="41" r:id="rId15"/>
    <sheet name="S-524" sheetId="42" r:id="rId16"/>
    <sheet name="S-525" sheetId="43" r:id="rId17"/>
    <sheet name="S-526" sheetId="44" r:id="rId18"/>
    <sheet name="S-529" sheetId="45" r:id="rId19"/>
    <sheet name="S-530" sheetId="51" r:id="rId20"/>
    <sheet name="S-533" sheetId="52" r:id="rId21"/>
    <sheet name="S-535" sheetId="53" r:id="rId22"/>
    <sheet name="S-538" sheetId="66" r:id="rId23"/>
    <sheet name="S-539" sheetId="67" r:id="rId24"/>
    <sheet name="S-541" sheetId="70" r:id="rId25"/>
    <sheet name="S-542" sheetId="71" r:id="rId26"/>
    <sheet name="S-544" sheetId="72" r:id="rId27"/>
    <sheet name="S-545" sheetId="91" r:id="rId28"/>
    <sheet name="S-546" sheetId="92" r:id="rId29"/>
    <sheet name="S-547" sheetId="93" r:id="rId30"/>
    <sheet name="S-550" sheetId="31" r:id="rId31"/>
    <sheet name="S-551" sheetId="46" r:id="rId32"/>
    <sheet name="S-554" sheetId="73" r:id="rId33"/>
    <sheet name="S-555" sheetId="74" r:id="rId34"/>
    <sheet name="S-560" sheetId="32" r:id="rId35"/>
    <sheet name="S-561" sheetId="33" r:id="rId36"/>
    <sheet name="S-562" sheetId="34" r:id="rId37"/>
    <sheet name="S-563" sheetId="35" r:id="rId38"/>
    <sheet name="S-564" sheetId="47" r:id="rId39"/>
    <sheet name="S-565" sheetId="89" r:id="rId40"/>
    <sheet name="S-567" sheetId="75" r:id="rId41"/>
    <sheet name="S-568" sheetId="76" r:id="rId42"/>
    <sheet name="S-569" sheetId="54" r:id="rId43"/>
    <sheet name="S-570" sheetId="55" r:id="rId44"/>
    <sheet name="S-571" sheetId="77" r:id="rId45"/>
    <sheet name="S-572" sheetId="68" r:id="rId46"/>
    <sheet name="S-573" sheetId="78" r:id="rId47"/>
    <sheet name="S-574" sheetId="63" r:id="rId48"/>
    <sheet name="S-576" sheetId="36" r:id="rId49"/>
    <sheet name="S-577" sheetId="37" r:id="rId50"/>
    <sheet name="S-580" sheetId="48" r:id="rId51"/>
    <sheet name="S-581" sheetId="57" r:id="rId52"/>
    <sheet name="S-582" sheetId="56" r:id="rId53"/>
    <sheet name="S-583" sheetId="79" r:id="rId54"/>
    <sheet name="S-584" sheetId="80" r:id="rId55"/>
    <sheet name="S-585" sheetId="81" r:id="rId56"/>
    <sheet name="S-588" sheetId="82" r:id="rId57"/>
    <sheet name="S-589" sheetId="58" r:id="rId58"/>
    <sheet name="S-590" sheetId="38" r:id="rId59"/>
    <sheet name="S-592" sheetId="39" r:id="rId60"/>
    <sheet name="S-593" sheetId="64" r:id="rId61"/>
    <sheet name="S-594" sheetId="49" r:id="rId62"/>
    <sheet name="S-596" sheetId="20" r:id="rId63"/>
    <sheet name="S-601" sheetId="59" r:id="rId64"/>
    <sheet name="S-602" sheetId="60" r:id="rId65"/>
    <sheet name="S-603" sheetId="83" r:id="rId66"/>
    <sheet name="S-604" sheetId="61" r:id="rId67"/>
    <sheet name="S-605" sheetId="84" r:id="rId68"/>
    <sheet name="S-606" sheetId="85" r:id="rId69"/>
    <sheet name="S-607" sheetId="62" r:id="rId70"/>
    <sheet name="S-608" sheetId="86" r:id="rId71"/>
    <sheet name="S-610" sheetId="87" r:id="rId72"/>
  </sheets>
  <externalReferences>
    <externalReference r:id="rId73"/>
  </externalReferences>
  <calcPr calcId="171027"/>
</workbook>
</file>

<file path=xl/calcChain.xml><?xml version="1.0" encoding="utf-8"?>
<calcChain xmlns="http://schemas.openxmlformats.org/spreadsheetml/2006/main">
  <c r="G34" i="31" l="1"/>
  <c r="C33" i="93" l="1"/>
  <c r="C37" i="93" s="1"/>
  <c r="I31" i="93"/>
  <c r="H31" i="93"/>
  <c r="G31" i="93"/>
  <c r="F31" i="93"/>
  <c r="E31" i="93"/>
  <c r="D31" i="93"/>
  <c r="C31" i="93"/>
  <c r="C22" i="93"/>
  <c r="C33" i="92"/>
  <c r="C37" i="92" s="1"/>
  <c r="I31" i="92"/>
  <c r="H31" i="92"/>
  <c r="G31" i="92"/>
  <c r="F31" i="92"/>
  <c r="E31" i="92"/>
  <c r="D31" i="92"/>
  <c r="C31" i="92"/>
  <c r="C22" i="92"/>
  <c r="C33" i="91"/>
  <c r="C37" i="91" s="1"/>
  <c r="I31" i="91"/>
  <c r="H31" i="91"/>
  <c r="G31" i="91"/>
  <c r="F31" i="91"/>
  <c r="E31" i="91"/>
  <c r="D31" i="91"/>
  <c r="C31" i="91"/>
  <c r="C22" i="91"/>
  <c r="C34" i="90"/>
  <c r="C38" i="90" s="1"/>
  <c r="I32" i="90"/>
  <c r="H32" i="90"/>
  <c r="G32" i="90"/>
  <c r="F32" i="90"/>
  <c r="E32" i="90"/>
  <c r="D32" i="90"/>
  <c r="C32" i="90"/>
  <c r="C23" i="90"/>
  <c r="D23" i="90" l="1"/>
  <c r="D34" i="90" s="1"/>
  <c r="D22" i="91"/>
  <c r="D33" i="91" s="1"/>
  <c r="D22" i="92"/>
  <c r="D33" i="92" s="1"/>
  <c r="D22" i="93"/>
  <c r="D33" i="93" s="1"/>
  <c r="D37" i="93" l="1"/>
  <c r="E22" i="93"/>
  <c r="E33" i="93" s="1"/>
  <c r="D37" i="91"/>
  <c r="E22" i="91"/>
  <c r="E33" i="91" s="1"/>
  <c r="D37" i="92"/>
  <c r="E22" i="92"/>
  <c r="E33" i="92" s="1"/>
  <c r="E23" i="90"/>
  <c r="E34" i="90" s="1"/>
  <c r="D38" i="90"/>
  <c r="E37" i="91" l="1"/>
  <c r="F22" i="91"/>
  <c r="F33" i="91" s="1"/>
  <c r="E38" i="90"/>
  <c r="F23" i="90"/>
  <c r="F34" i="90" s="1"/>
  <c r="E37" i="92"/>
  <c r="F22" i="92"/>
  <c r="F33" i="92" s="1"/>
  <c r="E37" i="93"/>
  <c r="F22" i="93"/>
  <c r="F33" i="93" s="1"/>
  <c r="F38" i="90" l="1"/>
  <c r="G23" i="90"/>
  <c r="G34" i="90" s="1"/>
  <c r="F37" i="93"/>
  <c r="G22" i="93"/>
  <c r="G33" i="93" s="1"/>
  <c r="F37" i="92"/>
  <c r="G22" i="92"/>
  <c r="G33" i="92" s="1"/>
  <c r="F37" i="91"/>
  <c r="G22" i="91"/>
  <c r="G33" i="91" s="1"/>
  <c r="G37" i="93" l="1"/>
  <c r="H22" i="93"/>
  <c r="H33" i="93" s="1"/>
  <c r="G37" i="91"/>
  <c r="H22" i="91"/>
  <c r="H33" i="91" s="1"/>
  <c r="G37" i="92"/>
  <c r="H22" i="92"/>
  <c r="H33" i="92" s="1"/>
  <c r="G38" i="90"/>
  <c r="H23" i="90"/>
  <c r="H34" i="90" s="1"/>
  <c r="I22" i="91" l="1"/>
  <c r="I33" i="91" s="1"/>
  <c r="I37" i="91" s="1"/>
  <c r="H37" i="91"/>
  <c r="H38" i="90"/>
  <c r="I23" i="90"/>
  <c r="I34" i="90" s="1"/>
  <c r="I38" i="90" s="1"/>
  <c r="H37" i="92"/>
  <c r="I22" i="92"/>
  <c r="I33" i="92" s="1"/>
  <c r="I37" i="92" s="1"/>
  <c r="H37" i="93"/>
  <c r="I22" i="93"/>
  <c r="I33" i="93" s="1"/>
  <c r="I37" i="93" s="1"/>
  <c r="C33" i="89" l="1"/>
  <c r="C37" i="89" s="1"/>
  <c r="I31" i="89"/>
  <c r="H31" i="89"/>
  <c r="G31" i="89"/>
  <c r="F31" i="89"/>
  <c r="E31" i="89"/>
  <c r="D31" i="89"/>
  <c r="C31" i="89"/>
  <c r="C37" i="88"/>
  <c r="C33" i="88"/>
  <c r="I31" i="88"/>
  <c r="H31" i="88"/>
  <c r="G31" i="88"/>
  <c r="F31" i="88"/>
  <c r="E31" i="88"/>
  <c r="D31" i="88"/>
  <c r="C31" i="88"/>
  <c r="D22" i="88"/>
  <c r="D33" i="88" s="1"/>
  <c r="C22" i="88"/>
  <c r="D37" i="88" l="1"/>
  <c r="E22" i="88"/>
  <c r="E33" i="88" s="1"/>
  <c r="D22" i="89"/>
  <c r="D33" i="89" s="1"/>
  <c r="E22" i="89" l="1"/>
  <c r="E33" i="89" s="1"/>
  <c r="D37" i="89"/>
  <c r="E37" i="88"/>
  <c r="F22" i="88"/>
  <c r="F33" i="88" s="1"/>
  <c r="F37" i="88" l="1"/>
  <c r="G22" i="88"/>
  <c r="G33" i="88" s="1"/>
  <c r="E37" i="89"/>
  <c r="F22" i="89"/>
  <c r="F33" i="89" s="1"/>
  <c r="H22" i="88" l="1"/>
  <c r="H33" i="88" s="1"/>
  <c r="G37" i="88"/>
  <c r="F37" i="89"/>
  <c r="G22" i="89"/>
  <c r="G33" i="89" s="1"/>
  <c r="G37" i="89" l="1"/>
  <c r="H22" i="89"/>
  <c r="H33" i="89" s="1"/>
  <c r="H37" i="88"/>
  <c r="I22" i="88"/>
  <c r="I33" i="88" s="1"/>
  <c r="I37" i="88" s="1"/>
  <c r="H37" i="89" l="1"/>
  <c r="I22" i="89"/>
  <c r="I33" i="89" s="1"/>
  <c r="I37" i="89" s="1"/>
  <c r="I31" i="87" l="1"/>
  <c r="H31" i="87"/>
  <c r="G31" i="87"/>
  <c r="F31" i="87"/>
  <c r="E31" i="87"/>
  <c r="D31" i="87"/>
  <c r="C31" i="87"/>
  <c r="C33" i="87" s="1"/>
  <c r="C33" i="86"/>
  <c r="C37" i="86" s="1"/>
  <c r="I31" i="86"/>
  <c r="H31" i="86"/>
  <c r="G31" i="86"/>
  <c r="F31" i="86"/>
  <c r="E31" i="86"/>
  <c r="D31" i="86"/>
  <c r="C31" i="86"/>
  <c r="I31" i="85"/>
  <c r="H31" i="85"/>
  <c r="G31" i="85"/>
  <c r="F31" i="85"/>
  <c r="E31" i="85"/>
  <c r="D31" i="85"/>
  <c r="C31" i="85"/>
  <c r="C33" i="85" s="1"/>
  <c r="I31" i="84"/>
  <c r="H31" i="84"/>
  <c r="G31" i="84"/>
  <c r="F31" i="84"/>
  <c r="E31" i="84"/>
  <c r="D31" i="84"/>
  <c r="C31" i="84"/>
  <c r="C33" i="84" s="1"/>
  <c r="I31" i="83"/>
  <c r="H31" i="83"/>
  <c r="G31" i="83"/>
  <c r="F31" i="83"/>
  <c r="E31" i="83"/>
  <c r="D31" i="83"/>
  <c r="C31" i="83"/>
  <c r="C33" i="83" s="1"/>
  <c r="C37" i="82"/>
  <c r="C33" i="82"/>
  <c r="I31" i="82"/>
  <c r="H31" i="82"/>
  <c r="G31" i="82"/>
  <c r="F31" i="82"/>
  <c r="E31" i="82"/>
  <c r="D31" i="82"/>
  <c r="C31" i="82"/>
  <c r="D22" i="82"/>
  <c r="D33" i="82" s="1"/>
  <c r="I31" i="81"/>
  <c r="H31" i="81"/>
  <c r="G31" i="81"/>
  <c r="F31" i="81"/>
  <c r="E31" i="81"/>
  <c r="D31" i="81"/>
  <c r="C31" i="81"/>
  <c r="C33" i="81" s="1"/>
  <c r="C33" i="80"/>
  <c r="C37" i="80" s="1"/>
  <c r="I31" i="80"/>
  <c r="H31" i="80"/>
  <c r="G31" i="80"/>
  <c r="F31" i="80"/>
  <c r="E31" i="80"/>
  <c r="D31" i="80"/>
  <c r="C31" i="80"/>
  <c r="C37" i="79"/>
  <c r="C33" i="79"/>
  <c r="I31" i="79"/>
  <c r="H31" i="79"/>
  <c r="G31" i="79"/>
  <c r="F31" i="79"/>
  <c r="E31" i="79"/>
  <c r="D31" i="79"/>
  <c r="C31" i="79"/>
  <c r="D22" i="79"/>
  <c r="D33" i="79" s="1"/>
  <c r="C38" i="78"/>
  <c r="C34" i="78"/>
  <c r="I32" i="78"/>
  <c r="H32" i="78"/>
  <c r="G32" i="78"/>
  <c r="F32" i="78"/>
  <c r="E32" i="78"/>
  <c r="D32" i="78"/>
  <c r="C32" i="78"/>
  <c r="K24" i="78"/>
  <c r="D23" i="78"/>
  <c r="D34" i="78" s="1"/>
  <c r="C37" i="77"/>
  <c r="C33" i="77"/>
  <c r="I31" i="77"/>
  <c r="H31" i="77"/>
  <c r="G31" i="77"/>
  <c r="F31" i="77"/>
  <c r="E31" i="77"/>
  <c r="D31" i="77"/>
  <c r="C31" i="77"/>
  <c r="D22" i="77"/>
  <c r="D33" i="77" s="1"/>
  <c r="I33" i="76"/>
  <c r="H33" i="76"/>
  <c r="G33" i="76"/>
  <c r="F33" i="76"/>
  <c r="E33" i="76"/>
  <c r="D33" i="76"/>
  <c r="C33" i="76"/>
  <c r="C35" i="76" s="1"/>
  <c r="C33" i="75"/>
  <c r="I31" i="75"/>
  <c r="H31" i="75"/>
  <c r="G31" i="75"/>
  <c r="F31" i="75"/>
  <c r="E31" i="75"/>
  <c r="D31" i="75"/>
  <c r="C31" i="75"/>
  <c r="I32" i="74"/>
  <c r="H32" i="74"/>
  <c r="G32" i="74"/>
  <c r="F32" i="74"/>
  <c r="E32" i="74"/>
  <c r="D32" i="74"/>
  <c r="C32" i="74"/>
  <c r="C34" i="74" s="1"/>
  <c r="G25" i="74"/>
  <c r="I31" i="73"/>
  <c r="H31" i="73"/>
  <c r="G31" i="73"/>
  <c r="F31" i="73"/>
  <c r="E31" i="73"/>
  <c r="D31" i="73"/>
  <c r="C31" i="73"/>
  <c r="C33" i="73" s="1"/>
  <c r="G24" i="73"/>
  <c r="G23" i="73"/>
  <c r="I31" i="72"/>
  <c r="H31" i="72"/>
  <c r="G31" i="72"/>
  <c r="F31" i="72"/>
  <c r="E31" i="72"/>
  <c r="D31" i="72"/>
  <c r="C31" i="72"/>
  <c r="C33" i="72" s="1"/>
  <c r="H24" i="72"/>
  <c r="I32" i="71"/>
  <c r="H32" i="71"/>
  <c r="G32" i="71"/>
  <c r="F32" i="71"/>
  <c r="E32" i="71"/>
  <c r="D32" i="71"/>
  <c r="C32" i="71"/>
  <c r="C34" i="71" s="1"/>
  <c r="I33" i="70"/>
  <c r="H33" i="70"/>
  <c r="G33" i="70"/>
  <c r="F33" i="70"/>
  <c r="E33" i="70"/>
  <c r="D33" i="70"/>
  <c r="C33" i="70"/>
  <c r="C35" i="70" s="1"/>
  <c r="C34" i="69"/>
  <c r="C38" i="69" s="1"/>
  <c r="I32" i="69"/>
  <c r="H32" i="69"/>
  <c r="G32" i="69"/>
  <c r="F32" i="69"/>
  <c r="E32" i="69"/>
  <c r="D32" i="69"/>
  <c r="C32" i="69"/>
  <c r="C23" i="69"/>
  <c r="C37" i="83" l="1"/>
  <c r="D22" i="83"/>
  <c r="D33" i="83" s="1"/>
  <c r="D22" i="85"/>
  <c r="D33" i="85" s="1"/>
  <c r="C37" i="85"/>
  <c r="C37" i="84"/>
  <c r="D22" i="84"/>
  <c r="D33" i="84" s="1"/>
  <c r="C37" i="87"/>
  <c r="D22" i="87"/>
  <c r="D33" i="87" s="1"/>
  <c r="D22" i="86"/>
  <c r="D33" i="86" s="1"/>
  <c r="E23" i="78"/>
  <c r="E34" i="78" s="1"/>
  <c r="D38" i="78"/>
  <c r="D37" i="82"/>
  <c r="E22" i="82"/>
  <c r="E33" i="82" s="1"/>
  <c r="C37" i="81"/>
  <c r="D22" i="81"/>
  <c r="D33" i="81" s="1"/>
  <c r="C37" i="75"/>
  <c r="D22" i="75"/>
  <c r="D33" i="75" s="1"/>
  <c r="D37" i="77"/>
  <c r="E22" i="77"/>
  <c r="E33" i="77" s="1"/>
  <c r="C39" i="76"/>
  <c r="D24" i="76"/>
  <c r="D35" i="76" s="1"/>
  <c r="D37" i="79"/>
  <c r="E22" i="79"/>
  <c r="E33" i="79" s="1"/>
  <c r="D22" i="80"/>
  <c r="D33" i="80" s="1"/>
  <c r="D22" i="73"/>
  <c r="D33" i="73" s="1"/>
  <c r="C37" i="73"/>
  <c r="C38" i="74"/>
  <c r="D23" i="74"/>
  <c r="D34" i="74" s="1"/>
  <c r="C37" i="72"/>
  <c r="D22" i="72"/>
  <c r="D33" i="72" s="1"/>
  <c r="C38" i="71"/>
  <c r="D23" i="71"/>
  <c r="D34" i="71" s="1"/>
  <c r="C39" i="70"/>
  <c r="D24" i="70"/>
  <c r="D35" i="70" s="1"/>
  <c r="D23" i="69"/>
  <c r="D34" i="69" s="1"/>
  <c r="D37" i="85" l="1"/>
  <c r="E22" i="85"/>
  <c r="E33" i="85" s="1"/>
  <c r="D37" i="83"/>
  <c r="E22" i="83"/>
  <c r="E33" i="83" s="1"/>
  <c r="D37" i="86"/>
  <c r="E22" i="86"/>
  <c r="E33" i="86" s="1"/>
  <c r="D37" i="87"/>
  <c r="E22" i="87"/>
  <c r="E33" i="87" s="1"/>
  <c r="D37" i="84"/>
  <c r="E22" i="84"/>
  <c r="E33" i="84" s="1"/>
  <c r="D37" i="80"/>
  <c r="E22" i="80"/>
  <c r="E33" i="80" s="1"/>
  <c r="E37" i="79"/>
  <c r="F22" i="79"/>
  <c r="F33" i="79" s="1"/>
  <c r="E37" i="77"/>
  <c r="F22" i="77"/>
  <c r="F33" i="77" s="1"/>
  <c r="D37" i="81"/>
  <c r="E22" i="81"/>
  <c r="E33" i="81" s="1"/>
  <c r="E38" i="78"/>
  <c r="F23" i="78"/>
  <c r="F34" i="78" s="1"/>
  <c r="D39" i="76"/>
  <c r="E24" i="76"/>
  <c r="E35" i="76" s="1"/>
  <c r="D37" i="75"/>
  <c r="E22" i="75"/>
  <c r="E33" i="75" s="1"/>
  <c r="E37" i="82"/>
  <c r="F22" i="82"/>
  <c r="F33" i="82" s="1"/>
  <c r="E23" i="74"/>
  <c r="E34" i="74" s="1"/>
  <c r="D38" i="74"/>
  <c r="D37" i="73"/>
  <c r="E22" i="73"/>
  <c r="E33" i="73" s="1"/>
  <c r="D38" i="71"/>
  <c r="E23" i="71"/>
  <c r="E34" i="71" s="1"/>
  <c r="D39" i="70"/>
  <c r="E24" i="70"/>
  <c r="E35" i="70" s="1"/>
  <c r="D37" i="72"/>
  <c r="E22" i="72"/>
  <c r="E33" i="72" s="1"/>
  <c r="D38" i="69"/>
  <c r="E23" i="69"/>
  <c r="E34" i="69" s="1"/>
  <c r="E37" i="84" l="1"/>
  <c r="F22" i="84"/>
  <c r="F33" i="84" s="1"/>
  <c r="E37" i="86"/>
  <c r="F22" i="86"/>
  <c r="F33" i="86" s="1"/>
  <c r="E37" i="85"/>
  <c r="F22" i="85"/>
  <c r="F33" i="85" s="1"/>
  <c r="E37" i="87"/>
  <c r="F22" i="87"/>
  <c r="F33" i="87" s="1"/>
  <c r="F22" i="83"/>
  <c r="F33" i="83" s="1"/>
  <c r="E37" i="83"/>
  <c r="F22" i="75"/>
  <c r="F33" i="75" s="1"/>
  <c r="E37" i="75"/>
  <c r="G23" i="78"/>
  <c r="G34" i="78" s="1"/>
  <c r="F38" i="78"/>
  <c r="G22" i="77"/>
  <c r="G33" i="77" s="1"/>
  <c r="F37" i="77"/>
  <c r="F22" i="80"/>
  <c r="F33" i="80" s="1"/>
  <c r="E37" i="80"/>
  <c r="F37" i="82"/>
  <c r="G22" i="82"/>
  <c r="G33" i="82" s="1"/>
  <c r="F24" i="76"/>
  <c r="F35" i="76" s="1"/>
  <c r="E39" i="76"/>
  <c r="F22" i="81"/>
  <c r="F33" i="81" s="1"/>
  <c r="E37" i="81"/>
  <c r="F37" i="79"/>
  <c r="G22" i="79"/>
  <c r="G33" i="79" s="1"/>
  <c r="E38" i="74"/>
  <c r="F23" i="74"/>
  <c r="F34" i="74" s="1"/>
  <c r="E37" i="73"/>
  <c r="F22" i="73"/>
  <c r="F33" i="73" s="1"/>
  <c r="F24" i="70"/>
  <c r="F35" i="70" s="1"/>
  <c r="E39" i="70"/>
  <c r="E37" i="72"/>
  <c r="F22" i="72"/>
  <c r="F33" i="72" s="1"/>
  <c r="E38" i="71"/>
  <c r="F23" i="71"/>
  <c r="F34" i="71" s="1"/>
  <c r="E38" i="69"/>
  <c r="F23" i="69"/>
  <c r="F34" i="69" s="1"/>
  <c r="F37" i="85" l="1"/>
  <c r="G22" i="85"/>
  <c r="G33" i="85" s="1"/>
  <c r="F37" i="84"/>
  <c r="G22" i="84"/>
  <c r="G33" i="84" s="1"/>
  <c r="F37" i="87"/>
  <c r="G22" i="87"/>
  <c r="G33" i="87" s="1"/>
  <c r="F37" i="86"/>
  <c r="G22" i="86"/>
  <c r="G33" i="86" s="1"/>
  <c r="F37" i="83"/>
  <c r="G22" i="83"/>
  <c r="G33" i="83" s="1"/>
  <c r="F39" i="76"/>
  <c r="G24" i="76"/>
  <c r="G35" i="76" s="1"/>
  <c r="F37" i="80"/>
  <c r="G22" i="80"/>
  <c r="G33" i="80" s="1"/>
  <c r="G38" i="78"/>
  <c r="H23" i="78"/>
  <c r="H34" i="78" s="1"/>
  <c r="G37" i="82"/>
  <c r="H22" i="82"/>
  <c r="H33" i="82" s="1"/>
  <c r="G22" i="81"/>
  <c r="G33" i="81" s="1"/>
  <c r="F37" i="81"/>
  <c r="G37" i="77"/>
  <c r="H22" i="77"/>
  <c r="H33" i="77" s="1"/>
  <c r="G22" i="75"/>
  <c r="G33" i="75" s="1"/>
  <c r="F37" i="75"/>
  <c r="G37" i="79"/>
  <c r="H22" i="79"/>
  <c r="H33" i="79" s="1"/>
  <c r="G23" i="74"/>
  <c r="G34" i="74" s="1"/>
  <c r="F38" i="74"/>
  <c r="G22" i="73"/>
  <c r="G33" i="73" s="1"/>
  <c r="F37" i="73"/>
  <c r="G22" i="72"/>
  <c r="G33" i="72" s="1"/>
  <c r="F37" i="72"/>
  <c r="F39" i="70"/>
  <c r="G24" i="70"/>
  <c r="G35" i="70" s="1"/>
  <c r="F38" i="71"/>
  <c r="G23" i="71"/>
  <c r="G34" i="71" s="1"/>
  <c r="F38" i="69"/>
  <c r="G23" i="69"/>
  <c r="G34" i="69" s="1"/>
  <c r="G37" i="86" l="1"/>
  <c r="H22" i="86"/>
  <c r="H33" i="86" s="1"/>
  <c r="G37" i="84"/>
  <c r="H22" i="84"/>
  <c r="H33" i="84" s="1"/>
  <c r="G37" i="83"/>
  <c r="H22" i="83"/>
  <c r="H33" i="83" s="1"/>
  <c r="G37" i="87"/>
  <c r="H22" i="87"/>
  <c r="H33" i="87" s="1"/>
  <c r="G37" i="85"/>
  <c r="H22" i="85"/>
  <c r="H33" i="85" s="1"/>
  <c r="G37" i="75"/>
  <c r="H22" i="75"/>
  <c r="H33" i="75" s="1"/>
  <c r="I22" i="79"/>
  <c r="I33" i="79" s="1"/>
  <c r="I37" i="79" s="1"/>
  <c r="H37" i="79"/>
  <c r="H37" i="77"/>
  <c r="I22" i="77"/>
  <c r="I33" i="77" s="1"/>
  <c r="I37" i="77" s="1"/>
  <c r="H37" i="82"/>
  <c r="I22" i="82"/>
  <c r="I33" i="82" s="1"/>
  <c r="I37" i="82" s="1"/>
  <c r="G37" i="80"/>
  <c r="H22" i="80"/>
  <c r="H33" i="80" s="1"/>
  <c r="G37" i="81"/>
  <c r="H22" i="81"/>
  <c r="H33" i="81" s="1"/>
  <c r="H38" i="78"/>
  <c r="I23" i="78"/>
  <c r="I34" i="78" s="1"/>
  <c r="I38" i="78" s="1"/>
  <c r="H24" i="76"/>
  <c r="H35" i="76" s="1"/>
  <c r="G39" i="76"/>
  <c r="H22" i="73"/>
  <c r="H33" i="73" s="1"/>
  <c r="G37" i="73"/>
  <c r="G38" i="74"/>
  <c r="H23" i="74"/>
  <c r="H34" i="74" s="1"/>
  <c r="G39" i="70"/>
  <c r="H24" i="70"/>
  <c r="H35" i="70" s="1"/>
  <c r="H22" i="72"/>
  <c r="H33" i="72" s="1"/>
  <c r="G37" i="72"/>
  <c r="G38" i="71"/>
  <c r="H23" i="71"/>
  <c r="H34" i="71" s="1"/>
  <c r="G38" i="69"/>
  <c r="H23" i="69"/>
  <c r="H34" i="69" s="1"/>
  <c r="H37" i="87" l="1"/>
  <c r="I22" i="87"/>
  <c r="I33" i="87" s="1"/>
  <c r="I37" i="87" s="1"/>
  <c r="H37" i="84"/>
  <c r="I22" i="84"/>
  <c r="I33" i="84" s="1"/>
  <c r="I37" i="84" s="1"/>
  <c r="H37" i="85"/>
  <c r="I22" i="85"/>
  <c r="I33" i="85" s="1"/>
  <c r="I37" i="85" s="1"/>
  <c r="H37" i="83"/>
  <c r="I22" i="83"/>
  <c r="I33" i="83" s="1"/>
  <c r="I37" i="83" s="1"/>
  <c r="H37" i="86"/>
  <c r="I22" i="86"/>
  <c r="I33" i="86" s="1"/>
  <c r="I37" i="86" s="1"/>
  <c r="H37" i="81"/>
  <c r="I22" i="81"/>
  <c r="I33" i="81" s="1"/>
  <c r="I37" i="81" s="1"/>
  <c r="H39" i="76"/>
  <c r="I24" i="76"/>
  <c r="I35" i="76" s="1"/>
  <c r="I39" i="76" s="1"/>
  <c r="I22" i="80"/>
  <c r="I33" i="80" s="1"/>
  <c r="I37" i="80" s="1"/>
  <c r="H37" i="80"/>
  <c r="H37" i="75"/>
  <c r="I22" i="75"/>
  <c r="I33" i="75" s="1"/>
  <c r="I37" i="75" s="1"/>
  <c r="H37" i="73"/>
  <c r="I22" i="73"/>
  <c r="I33" i="73" s="1"/>
  <c r="I37" i="73" s="1"/>
  <c r="H38" i="74"/>
  <c r="I23" i="74"/>
  <c r="I34" i="74" s="1"/>
  <c r="I38" i="74" s="1"/>
  <c r="H37" i="72"/>
  <c r="I22" i="72"/>
  <c r="I33" i="72" s="1"/>
  <c r="I37" i="72" s="1"/>
  <c r="H38" i="71"/>
  <c r="I23" i="71"/>
  <c r="I34" i="71" s="1"/>
  <c r="I38" i="71" s="1"/>
  <c r="H39" i="70"/>
  <c r="I24" i="70"/>
  <c r="I35" i="70" s="1"/>
  <c r="I39" i="70" s="1"/>
  <c r="H38" i="69"/>
  <c r="I23" i="69"/>
  <c r="I34" i="69" s="1"/>
  <c r="I38" i="69" s="1"/>
  <c r="C35" i="68" l="1"/>
  <c r="C39" i="68" s="1"/>
  <c r="I33" i="68"/>
  <c r="H33" i="68"/>
  <c r="G33" i="68"/>
  <c r="F33" i="68"/>
  <c r="E33" i="68"/>
  <c r="D33" i="68"/>
  <c r="C33" i="68"/>
  <c r="C39" i="67"/>
  <c r="C35" i="67"/>
  <c r="I33" i="67"/>
  <c r="H33" i="67"/>
  <c r="G33" i="67"/>
  <c r="F33" i="67"/>
  <c r="E33" i="67"/>
  <c r="D33" i="67"/>
  <c r="C33" i="67"/>
  <c r="D24" i="67"/>
  <c r="D35" i="67" s="1"/>
  <c r="I33" i="66"/>
  <c r="H33" i="66"/>
  <c r="G33" i="66"/>
  <c r="F33" i="66"/>
  <c r="E33" i="66"/>
  <c r="D33" i="66"/>
  <c r="C33" i="66"/>
  <c r="C35" i="66" s="1"/>
  <c r="I31" i="65"/>
  <c r="H31" i="65"/>
  <c r="G31" i="65"/>
  <c r="F31" i="65"/>
  <c r="E31" i="65"/>
  <c r="D31" i="65"/>
  <c r="C31" i="65"/>
  <c r="C33" i="65" s="1"/>
  <c r="D39" i="67" l="1"/>
  <c r="E24" i="67"/>
  <c r="E35" i="67" s="1"/>
  <c r="C39" i="66"/>
  <c r="D24" i="66"/>
  <c r="D35" i="66" s="1"/>
  <c r="C37" i="65"/>
  <c r="D22" i="65"/>
  <c r="D33" i="65" s="1"/>
  <c r="D24" i="68"/>
  <c r="D35" i="68" s="1"/>
  <c r="D37" i="65" l="1"/>
  <c r="E22" i="65"/>
  <c r="E33" i="65" s="1"/>
  <c r="D39" i="66"/>
  <c r="E24" i="66"/>
  <c r="E35" i="66" s="1"/>
  <c r="E39" i="67"/>
  <c r="F24" i="67"/>
  <c r="F35" i="67" s="1"/>
  <c r="D39" i="68"/>
  <c r="E24" i="68"/>
  <c r="E35" i="68" s="1"/>
  <c r="E39" i="68" l="1"/>
  <c r="F24" i="68"/>
  <c r="F35" i="68" s="1"/>
  <c r="E39" i="66"/>
  <c r="F24" i="66"/>
  <c r="F35" i="66" s="1"/>
  <c r="F39" i="67"/>
  <c r="G24" i="67"/>
  <c r="G35" i="67" s="1"/>
  <c r="F22" i="65"/>
  <c r="F33" i="65" s="1"/>
  <c r="E37" i="65"/>
  <c r="H24" i="67" l="1"/>
  <c r="H35" i="67" s="1"/>
  <c r="G39" i="67"/>
  <c r="F39" i="66"/>
  <c r="G24" i="66"/>
  <c r="G35" i="66" s="1"/>
  <c r="F39" i="68"/>
  <c r="G24" i="68"/>
  <c r="G35" i="68" s="1"/>
  <c r="F37" i="65"/>
  <c r="G22" i="65"/>
  <c r="G33" i="65" s="1"/>
  <c r="G37" i="65" l="1"/>
  <c r="H22" i="65"/>
  <c r="H33" i="65" s="1"/>
  <c r="G39" i="66"/>
  <c r="H24" i="66"/>
  <c r="H35" i="66" s="1"/>
  <c r="H39" i="67"/>
  <c r="I24" i="67"/>
  <c r="I35" i="67" s="1"/>
  <c r="I39" i="67" s="1"/>
  <c r="G39" i="68"/>
  <c r="H24" i="68"/>
  <c r="H35" i="68" s="1"/>
  <c r="H39" i="68" l="1"/>
  <c r="I24" i="68"/>
  <c r="I35" i="68" s="1"/>
  <c r="I39" i="68" s="1"/>
  <c r="H39" i="66"/>
  <c r="I24" i="66"/>
  <c r="I35" i="66" s="1"/>
  <c r="I39" i="66" s="1"/>
  <c r="H37" i="65"/>
  <c r="I22" i="65"/>
  <c r="I33" i="65" s="1"/>
  <c r="I37" i="65" s="1"/>
  <c r="C34" i="64" l="1"/>
  <c r="C38" i="64" s="1"/>
  <c r="I32" i="64"/>
  <c r="H32" i="64"/>
  <c r="G32" i="64"/>
  <c r="F32" i="64"/>
  <c r="E32" i="64"/>
  <c r="D32" i="64"/>
  <c r="C32" i="64"/>
  <c r="C38" i="63"/>
  <c r="C34" i="63"/>
  <c r="D23" i="63" s="1"/>
  <c r="D34" i="63" s="1"/>
  <c r="I32" i="63"/>
  <c r="H32" i="63"/>
  <c r="H34" i="63" s="1"/>
  <c r="G32" i="63"/>
  <c r="F32" i="63"/>
  <c r="E32" i="63"/>
  <c r="D32" i="63"/>
  <c r="C32" i="63"/>
  <c r="D38" i="63" l="1"/>
  <c r="E23" i="63"/>
  <c r="E34" i="63" s="1"/>
  <c r="H38" i="63"/>
  <c r="I23" i="63"/>
  <c r="I34" i="63" s="1"/>
  <c r="I38" i="63" s="1"/>
  <c r="D23" i="64"/>
  <c r="D34" i="64" s="1"/>
  <c r="F23" i="63" l="1"/>
  <c r="F34" i="63" s="1"/>
  <c r="E38" i="63"/>
  <c r="E23" i="64"/>
  <c r="E34" i="64" s="1"/>
  <c r="D38" i="64"/>
  <c r="E38" i="64" l="1"/>
  <c r="F23" i="64"/>
  <c r="F34" i="64" s="1"/>
  <c r="F38" i="63"/>
  <c r="G23" i="63"/>
  <c r="G34" i="63" s="1"/>
  <c r="G38" i="63" s="1"/>
  <c r="F38" i="64" l="1"/>
  <c r="G23" i="64"/>
  <c r="G34" i="64" s="1"/>
  <c r="G38" i="64" l="1"/>
  <c r="H23" i="64"/>
  <c r="H34" i="64" s="1"/>
  <c r="I23" i="64" l="1"/>
  <c r="I34" i="64" s="1"/>
  <c r="I38" i="64" s="1"/>
  <c r="H38" i="64"/>
  <c r="C33" i="62" l="1"/>
  <c r="C37" i="62" s="1"/>
  <c r="I31" i="62"/>
  <c r="H31" i="62"/>
  <c r="G31" i="62"/>
  <c r="F31" i="62"/>
  <c r="E31" i="62"/>
  <c r="D31" i="62"/>
  <c r="C31" i="62"/>
  <c r="I32" i="61"/>
  <c r="H32" i="61"/>
  <c r="G32" i="61"/>
  <c r="F32" i="61"/>
  <c r="E32" i="61"/>
  <c r="D32" i="61"/>
  <c r="C32" i="61"/>
  <c r="C34" i="61" s="1"/>
  <c r="B4" i="61" a="1"/>
  <c r="B4" i="61" s="1"/>
  <c r="C34" i="60"/>
  <c r="C38" i="60" s="1"/>
  <c r="I32" i="60"/>
  <c r="H32" i="60"/>
  <c r="G32" i="60"/>
  <c r="F32" i="60"/>
  <c r="E32" i="60"/>
  <c r="D32" i="60"/>
  <c r="C32" i="60"/>
  <c r="I32" i="59"/>
  <c r="H32" i="59"/>
  <c r="G32" i="59"/>
  <c r="F32" i="59"/>
  <c r="E32" i="59"/>
  <c r="D32" i="59"/>
  <c r="C32" i="59"/>
  <c r="C34" i="59" s="1"/>
  <c r="C34" i="58"/>
  <c r="C38" i="58" s="1"/>
  <c r="I32" i="58"/>
  <c r="H32" i="58"/>
  <c r="G32" i="58"/>
  <c r="F32" i="58"/>
  <c r="E32" i="58"/>
  <c r="D32" i="58"/>
  <c r="C32" i="58"/>
  <c r="I32" i="57"/>
  <c r="H32" i="57"/>
  <c r="G32" i="57"/>
  <c r="F32" i="57"/>
  <c r="E32" i="57"/>
  <c r="D32" i="57"/>
  <c r="C32" i="57"/>
  <c r="C34" i="57" s="1"/>
  <c r="E36" i="56"/>
  <c r="I32" i="56"/>
  <c r="H32" i="56"/>
  <c r="G32" i="56"/>
  <c r="F32" i="56"/>
  <c r="E32" i="56"/>
  <c r="D32" i="56"/>
  <c r="C32" i="56"/>
  <c r="C34" i="56" s="1"/>
  <c r="C34" i="55"/>
  <c r="C38" i="55" s="1"/>
  <c r="I32" i="55"/>
  <c r="H32" i="55"/>
  <c r="G32" i="55"/>
  <c r="F32" i="55"/>
  <c r="E32" i="55"/>
  <c r="D32" i="55"/>
  <c r="C32" i="55"/>
  <c r="I32" i="54"/>
  <c r="H32" i="54"/>
  <c r="G32" i="54"/>
  <c r="F32" i="54"/>
  <c r="E32" i="54"/>
  <c r="D32" i="54"/>
  <c r="C32" i="54"/>
  <c r="C34" i="54" s="1"/>
  <c r="I34" i="53"/>
  <c r="H34" i="53"/>
  <c r="G34" i="53"/>
  <c r="F34" i="53"/>
  <c r="E34" i="53"/>
  <c r="D34" i="53"/>
  <c r="C34" i="53"/>
  <c r="C36" i="53" s="1"/>
  <c r="C34" i="52"/>
  <c r="C38" i="52" s="1"/>
  <c r="I32" i="52"/>
  <c r="H32" i="52"/>
  <c r="G32" i="52"/>
  <c r="F32" i="52"/>
  <c r="E32" i="52"/>
  <c r="D32" i="52"/>
  <c r="C32" i="52"/>
  <c r="I33" i="51"/>
  <c r="H33" i="51"/>
  <c r="G33" i="51"/>
  <c r="F33" i="51"/>
  <c r="E33" i="51"/>
  <c r="D33" i="51"/>
  <c r="C33" i="51"/>
  <c r="C35" i="51" s="1"/>
  <c r="D23" i="51"/>
  <c r="I32" i="50"/>
  <c r="H32" i="50"/>
  <c r="G32" i="50"/>
  <c r="F32" i="50"/>
  <c r="E32" i="50"/>
  <c r="D32" i="50"/>
  <c r="C32" i="50"/>
  <c r="C34" i="50" s="1"/>
  <c r="C38" i="57" l="1"/>
  <c r="D23" i="57"/>
  <c r="D34" i="57" s="1"/>
  <c r="C38" i="50"/>
  <c r="D23" i="50"/>
  <c r="D34" i="50" s="1"/>
  <c r="C40" i="53"/>
  <c r="D25" i="53"/>
  <c r="D36" i="53" s="1"/>
  <c r="C38" i="56"/>
  <c r="D23" i="56"/>
  <c r="D34" i="56" s="1"/>
  <c r="C39" i="51"/>
  <c r="D24" i="51"/>
  <c r="D35" i="51" s="1"/>
  <c r="C38" i="54"/>
  <c r="D23" i="54"/>
  <c r="D34" i="54" s="1"/>
  <c r="C38" i="59"/>
  <c r="D23" i="59"/>
  <c r="D34" i="59" s="1"/>
  <c r="C38" i="61"/>
  <c r="D23" i="61"/>
  <c r="D34" i="61" s="1"/>
  <c r="D23" i="52"/>
  <c r="D34" i="52" s="1"/>
  <c r="D23" i="55"/>
  <c r="D34" i="55" s="1"/>
  <c r="D23" i="60"/>
  <c r="D34" i="60" s="1"/>
  <c r="D22" i="62"/>
  <c r="D33" i="62" s="1"/>
  <c r="D23" i="58"/>
  <c r="D34" i="58" s="1"/>
  <c r="D38" i="58" l="1"/>
  <c r="E23" i="58"/>
  <c r="E34" i="58" s="1"/>
  <c r="D38" i="52"/>
  <c r="E23" i="52"/>
  <c r="E34" i="52" s="1"/>
  <c r="D37" i="62"/>
  <c r="E22" i="62"/>
  <c r="E33" i="62" s="1"/>
  <c r="D38" i="61"/>
  <c r="E23" i="61"/>
  <c r="E34" i="61" s="1"/>
  <c r="D38" i="54"/>
  <c r="E23" i="54"/>
  <c r="E34" i="54" s="1"/>
  <c r="D38" i="56"/>
  <c r="E23" i="56"/>
  <c r="E34" i="56" s="1"/>
  <c r="D38" i="50"/>
  <c r="E23" i="50"/>
  <c r="E34" i="50" s="1"/>
  <c r="D38" i="60"/>
  <c r="E23" i="60"/>
  <c r="E34" i="60" s="1"/>
  <c r="D38" i="55"/>
  <c r="E23" i="55"/>
  <c r="E34" i="55" s="1"/>
  <c r="D38" i="59"/>
  <c r="E23" i="59"/>
  <c r="E34" i="59" s="1"/>
  <c r="D39" i="51"/>
  <c r="E24" i="51"/>
  <c r="E35" i="51" s="1"/>
  <c r="D40" i="53"/>
  <c r="E25" i="53"/>
  <c r="E36" i="53" s="1"/>
  <c r="D38" i="57"/>
  <c r="E23" i="57"/>
  <c r="E34" i="57" s="1"/>
  <c r="E39" i="51" l="1"/>
  <c r="F24" i="51"/>
  <c r="F35" i="51" s="1"/>
  <c r="F23" i="50"/>
  <c r="F34" i="50" s="1"/>
  <c r="E38" i="50"/>
  <c r="F23" i="54"/>
  <c r="F34" i="54" s="1"/>
  <c r="E38" i="54"/>
  <c r="E38" i="58"/>
  <c r="F23" i="58"/>
  <c r="F34" i="58" s="1"/>
  <c r="E40" i="53"/>
  <c r="F25" i="53"/>
  <c r="F36" i="53" s="1"/>
  <c r="E38" i="59"/>
  <c r="F23" i="59"/>
  <c r="F34" i="59" s="1"/>
  <c r="E38" i="60"/>
  <c r="F23" i="60"/>
  <c r="F34" i="60" s="1"/>
  <c r="E38" i="56"/>
  <c r="F23" i="56"/>
  <c r="F34" i="56" s="1"/>
  <c r="E38" i="61"/>
  <c r="F23" i="61"/>
  <c r="F34" i="61" s="1"/>
  <c r="E38" i="52"/>
  <c r="F23" i="52"/>
  <c r="F34" i="52" s="1"/>
  <c r="E38" i="57"/>
  <c r="F23" i="57"/>
  <c r="F34" i="57" s="1"/>
  <c r="E38" i="55"/>
  <c r="F23" i="55"/>
  <c r="F34" i="55" s="1"/>
  <c r="E37" i="62"/>
  <c r="F22" i="62"/>
  <c r="F33" i="62" s="1"/>
  <c r="F37" i="62" l="1"/>
  <c r="G22" i="62"/>
  <c r="G33" i="62" s="1"/>
  <c r="F38" i="61"/>
  <c r="G23" i="61"/>
  <c r="G34" i="61" s="1"/>
  <c r="F38" i="60"/>
  <c r="G23" i="60"/>
  <c r="G34" i="60" s="1"/>
  <c r="F40" i="53"/>
  <c r="G25" i="53"/>
  <c r="G36" i="53" s="1"/>
  <c r="F39" i="51"/>
  <c r="G24" i="51"/>
  <c r="G35" i="51" s="1"/>
  <c r="F38" i="54"/>
  <c r="G23" i="54"/>
  <c r="G34" i="54" s="1"/>
  <c r="F38" i="55"/>
  <c r="G23" i="55"/>
  <c r="G34" i="55" s="1"/>
  <c r="G23" i="52"/>
  <c r="G34" i="52" s="1"/>
  <c r="F38" i="52"/>
  <c r="G23" i="56"/>
  <c r="G34" i="56" s="1"/>
  <c r="F38" i="56"/>
  <c r="F38" i="59"/>
  <c r="G23" i="59"/>
  <c r="G34" i="59" s="1"/>
  <c r="F38" i="58"/>
  <c r="G23" i="58"/>
  <c r="G34" i="58" s="1"/>
  <c r="F38" i="50"/>
  <c r="G23" i="50"/>
  <c r="G34" i="50" s="1"/>
  <c r="F38" i="57"/>
  <c r="G23" i="57"/>
  <c r="G34" i="57" s="1"/>
  <c r="G38" i="52" l="1"/>
  <c r="H23" i="52"/>
  <c r="H34" i="52" s="1"/>
  <c r="G38" i="58"/>
  <c r="H23" i="58"/>
  <c r="H34" i="58" s="1"/>
  <c r="G38" i="55"/>
  <c r="H23" i="55"/>
  <c r="H34" i="55" s="1"/>
  <c r="G38" i="60"/>
  <c r="H23" i="60"/>
  <c r="H34" i="60" s="1"/>
  <c r="G37" i="62"/>
  <c r="H22" i="62"/>
  <c r="H33" i="62" s="1"/>
  <c r="H23" i="50"/>
  <c r="H34" i="50" s="1"/>
  <c r="G38" i="50"/>
  <c r="G38" i="59"/>
  <c r="H23" i="59"/>
  <c r="H34" i="59" s="1"/>
  <c r="G38" i="54"/>
  <c r="H23" i="54"/>
  <c r="H34" i="54" s="1"/>
  <c r="H25" i="53"/>
  <c r="H36" i="53" s="1"/>
  <c r="G40" i="53"/>
  <c r="G38" i="61"/>
  <c r="H23" i="61"/>
  <c r="H34" i="61" s="1"/>
  <c r="G38" i="57"/>
  <c r="H23" i="57"/>
  <c r="H34" i="57" s="1"/>
  <c r="G39" i="51"/>
  <c r="H24" i="51"/>
  <c r="H35" i="51" s="1"/>
  <c r="G38" i="56"/>
  <c r="H23" i="56"/>
  <c r="H34" i="56" s="1"/>
  <c r="H38" i="50" l="1"/>
  <c r="I23" i="50"/>
  <c r="I34" i="50" s="1"/>
  <c r="I38" i="50" s="1"/>
  <c r="H38" i="56"/>
  <c r="I23" i="56"/>
  <c r="I34" i="56" s="1"/>
  <c r="I38" i="56" s="1"/>
  <c r="H38" i="57"/>
  <c r="I23" i="57"/>
  <c r="I34" i="57" s="1"/>
  <c r="I38" i="57" s="1"/>
  <c r="H38" i="59"/>
  <c r="I23" i="59"/>
  <c r="I34" i="59" s="1"/>
  <c r="I38" i="59" s="1"/>
  <c r="H37" i="62"/>
  <c r="I22" i="62"/>
  <c r="I33" i="62" s="1"/>
  <c r="I37" i="62" s="1"/>
  <c r="H38" i="55"/>
  <c r="I23" i="55"/>
  <c r="I34" i="55" s="1"/>
  <c r="I38" i="55" s="1"/>
  <c r="H38" i="52"/>
  <c r="I23" i="52"/>
  <c r="I34" i="52" s="1"/>
  <c r="I38" i="52" s="1"/>
  <c r="H40" i="53"/>
  <c r="I25" i="53"/>
  <c r="I36" i="53" s="1"/>
  <c r="I40" i="53" s="1"/>
  <c r="H39" i="51"/>
  <c r="I24" i="51"/>
  <c r="I35" i="51" s="1"/>
  <c r="I39" i="51" s="1"/>
  <c r="H38" i="61"/>
  <c r="I23" i="61"/>
  <c r="I34" i="61" s="1"/>
  <c r="I38" i="61" s="1"/>
  <c r="H38" i="54"/>
  <c r="I23" i="54"/>
  <c r="I34" i="54" s="1"/>
  <c r="I38" i="54" s="1"/>
  <c r="H38" i="60"/>
  <c r="I23" i="60"/>
  <c r="I34" i="60" s="1"/>
  <c r="I38" i="60" s="1"/>
  <c r="I23" i="58"/>
  <c r="I34" i="58" s="1"/>
  <c r="I38" i="58" s="1"/>
  <c r="H38" i="58"/>
  <c r="I33" i="49" l="1"/>
  <c r="H33" i="49"/>
  <c r="G33" i="49"/>
  <c r="F33" i="49"/>
  <c r="E33" i="49"/>
  <c r="D33" i="49"/>
  <c r="C33" i="49"/>
  <c r="C35" i="49" s="1"/>
  <c r="C35" i="48"/>
  <c r="C39" i="48" s="1"/>
  <c r="I33" i="48"/>
  <c r="H33" i="48"/>
  <c r="G33" i="48"/>
  <c r="F33" i="48"/>
  <c r="E33" i="48"/>
  <c r="D33" i="48"/>
  <c r="C33" i="48"/>
  <c r="I34" i="47"/>
  <c r="H34" i="47"/>
  <c r="G34" i="47"/>
  <c r="F34" i="47"/>
  <c r="E34" i="47"/>
  <c r="D34" i="47"/>
  <c r="C34" i="47"/>
  <c r="C36" i="47" s="1"/>
  <c r="D25" i="47"/>
  <c r="D36" i="47" s="1"/>
  <c r="D40" i="47" s="1"/>
  <c r="I34" i="46"/>
  <c r="H34" i="46"/>
  <c r="G34" i="46"/>
  <c r="F34" i="46"/>
  <c r="E34" i="46"/>
  <c r="D34" i="46"/>
  <c r="C34" i="46"/>
  <c r="C36" i="46" s="1"/>
  <c r="I33" i="45"/>
  <c r="H33" i="45"/>
  <c r="G33" i="45"/>
  <c r="F33" i="45"/>
  <c r="E33" i="45"/>
  <c r="D33" i="45"/>
  <c r="C33" i="45"/>
  <c r="C35" i="45" s="1"/>
  <c r="I34" i="44"/>
  <c r="H34" i="44"/>
  <c r="G34" i="44"/>
  <c r="F34" i="44"/>
  <c r="E34" i="44"/>
  <c r="D34" i="44"/>
  <c r="C34" i="44"/>
  <c r="C36" i="44" s="1"/>
  <c r="I34" i="43"/>
  <c r="H34" i="43"/>
  <c r="G34" i="43"/>
  <c r="F34" i="43"/>
  <c r="E34" i="43"/>
  <c r="D34" i="43"/>
  <c r="C34" i="43"/>
  <c r="C36" i="43" s="1"/>
  <c r="G26" i="43"/>
  <c r="I33" i="42"/>
  <c r="H33" i="42"/>
  <c r="G33" i="42"/>
  <c r="F33" i="42"/>
  <c r="E33" i="42"/>
  <c r="D33" i="42"/>
  <c r="C33" i="42"/>
  <c r="C35" i="42" s="1"/>
  <c r="I33" i="41"/>
  <c r="H33" i="41"/>
  <c r="G33" i="41"/>
  <c r="F33" i="41"/>
  <c r="E33" i="41"/>
  <c r="D33" i="41"/>
  <c r="C33" i="41"/>
  <c r="C35" i="41" s="1"/>
  <c r="I31" i="40"/>
  <c r="H31" i="40"/>
  <c r="G31" i="40"/>
  <c r="F31" i="40"/>
  <c r="E31" i="40"/>
  <c r="D31" i="40"/>
  <c r="C31" i="40"/>
  <c r="C33" i="40" s="1"/>
  <c r="C40" i="44" l="1"/>
  <c r="D25" i="44"/>
  <c r="D36" i="44" s="1"/>
  <c r="C39" i="41"/>
  <c r="D24" i="41"/>
  <c r="D35" i="41" s="1"/>
  <c r="C39" i="42"/>
  <c r="D24" i="42"/>
  <c r="D35" i="42" s="1"/>
  <c r="C40" i="43"/>
  <c r="D25" i="43"/>
  <c r="D36" i="43" s="1"/>
  <c r="C39" i="49"/>
  <c r="D24" i="49"/>
  <c r="D35" i="49" s="1"/>
  <c r="C37" i="40"/>
  <c r="D22" i="40"/>
  <c r="D33" i="40" s="1"/>
  <c r="C40" i="46"/>
  <c r="D25" i="46"/>
  <c r="D36" i="46" s="1"/>
  <c r="C40" i="47"/>
  <c r="E25" i="47"/>
  <c r="E36" i="47" s="1"/>
  <c r="C39" i="45"/>
  <c r="D24" i="45"/>
  <c r="D35" i="45" s="1"/>
  <c r="D24" i="48"/>
  <c r="D35" i="48" s="1"/>
  <c r="E40" i="47" l="1"/>
  <c r="F25" i="47"/>
  <c r="F36" i="47" s="1"/>
  <c r="D39" i="41"/>
  <c r="E24" i="41"/>
  <c r="E35" i="41" s="1"/>
  <c r="D39" i="48"/>
  <c r="E24" i="48"/>
  <c r="E35" i="48" s="1"/>
  <c r="D37" i="40"/>
  <c r="E22" i="40"/>
  <c r="E33" i="40" s="1"/>
  <c r="D39" i="45"/>
  <c r="E24" i="45"/>
  <c r="E35" i="45" s="1"/>
  <c r="D39" i="49"/>
  <c r="E24" i="49"/>
  <c r="E35" i="49" s="1"/>
  <c r="D39" i="42"/>
  <c r="E24" i="42"/>
  <c r="E35" i="42" s="1"/>
  <c r="D40" i="44"/>
  <c r="E25" i="44"/>
  <c r="E36" i="44" s="1"/>
  <c r="E25" i="43"/>
  <c r="E36" i="43" s="1"/>
  <c r="D40" i="43"/>
  <c r="D40" i="46"/>
  <c r="E25" i="46"/>
  <c r="E36" i="46" s="1"/>
  <c r="E39" i="48" l="1"/>
  <c r="F24" i="48"/>
  <c r="F35" i="48" s="1"/>
  <c r="E40" i="43"/>
  <c r="F25" i="43"/>
  <c r="F36" i="43" s="1"/>
  <c r="E40" i="46"/>
  <c r="F25" i="46"/>
  <c r="F36" i="46" s="1"/>
  <c r="E39" i="49"/>
  <c r="F24" i="49"/>
  <c r="F35" i="49" s="1"/>
  <c r="E37" i="40"/>
  <c r="F22" i="40"/>
  <c r="F33" i="40" s="1"/>
  <c r="E39" i="41"/>
  <c r="F24" i="41"/>
  <c r="F35" i="41" s="1"/>
  <c r="E39" i="42"/>
  <c r="F24" i="42"/>
  <c r="F35" i="42" s="1"/>
  <c r="F40" i="47"/>
  <c r="G25" i="47"/>
  <c r="G36" i="47" s="1"/>
  <c r="E40" i="44"/>
  <c r="F25" i="44"/>
  <c r="F36" i="44" s="1"/>
  <c r="E39" i="45"/>
  <c r="F24" i="45"/>
  <c r="F35" i="45" s="1"/>
  <c r="F39" i="45" l="1"/>
  <c r="G24" i="45"/>
  <c r="G35" i="45" s="1"/>
  <c r="F39" i="41"/>
  <c r="G24" i="41"/>
  <c r="G35" i="41" s="1"/>
  <c r="F40" i="43"/>
  <c r="G25" i="43"/>
  <c r="G36" i="43" s="1"/>
  <c r="F40" i="44"/>
  <c r="G25" i="44"/>
  <c r="G36" i="44" s="1"/>
  <c r="F39" i="42"/>
  <c r="G24" i="42"/>
  <c r="G35" i="42" s="1"/>
  <c r="F37" i="40"/>
  <c r="G22" i="40"/>
  <c r="G33" i="40" s="1"/>
  <c r="F40" i="46"/>
  <c r="G25" i="46"/>
  <c r="G36" i="46" s="1"/>
  <c r="F39" i="48"/>
  <c r="G24" i="48"/>
  <c r="G35" i="48" s="1"/>
  <c r="G40" i="47"/>
  <c r="H25" i="47"/>
  <c r="H36" i="47" s="1"/>
  <c r="F39" i="49"/>
  <c r="G24" i="49"/>
  <c r="G35" i="49" s="1"/>
  <c r="G37" i="40" l="1"/>
  <c r="H22" i="40"/>
  <c r="H33" i="40" s="1"/>
  <c r="G39" i="48"/>
  <c r="H24" i="48"/>
  <c r="H35" i="48" s="1"/>
  <c r="G40" i="44"/>
  <c r="H25" i="44"/>
  <c r="H36" i="44" s="1"/>
  <c r="H40" i="47"/>
  <c r="I25" i="47"/>
  <c r="I36" i="47" s="1"/>
  <c r="I40" i="47" s="1"/>
  <c r="G40" i="46"/>
  <c r="H25" i="46"/>
  <c r="H36" i="46" s="1"/>
  <c r="G39" i="42"/>
  <c r="H24" i="42"/>
  <c r="H35" i="42" s="1"/>
  <c r="G40" i="43"/>
  <c r="H25" i="43"/>
  <c r="H36" i="43" s="1"/>
  <c r="G39" i="45"/>
  <c r="H24" i="45"/>
  <c r="H35" i="45" s="1"/>
  <c r="G39" i="49"/>
  <c r="H24" i="49"/>
  <c r="H35" i="49" s="1"/>
  <c r="G39" i="41"/>
  <c r="H24" i="41"/>
  <c r="H35" i="41" s="1"/>
  <c r="H39" i="45" l="1"/>
  <c r="I24" i="45"/>
  <c r="I35" i="45" s="1"/>
  <c r="I39" i="45" s="1"/>
  <c r="H39" i="48"/>
  <c r="I24" i="48"/>
  <c r="I35" i="48" s="1"/>
  <c r="I39" i="48" s="1"/>
  <c r="H39" i="41"/>
  <c r="I24" i="41"/>
  <c r="I35" i="41" s="1"/>
  <c r="I39" i="41" s="1"/>
  <c r="H39" i="42"/>
  <c r="I24" i="42"/>
  <c r="I35" i="42" s="1"/>
  <c r="I39" i="42" s="1"/>
  <c r="H39" i="49"/>
  <c r="I24" i="49"/>
  <c r="I35" i="49" s="1"/>
  <c r="I39" i="49" s="1"/>
  <c r="H40" i="46"/>
  <c r="I25" i="46"/>
  <c r="I36" i="46" s="1"/>
  <c r="I40" i="46" s="1"/>
  <c r="H40" i="44"/>
  <c r="I25" i="44"/>
  <c r="I36" i="44" s="1"/>
  <c r="I40" i="44" s="1"/>
  <c r="H37" i="40"/>
  <c r="I22" i="40"/>
  <c r="I33" i="40" s="1"/>
  <c r="I37" i="40" s="1"/>
  <c r="I25" i="43"/>
  <c r="I36" i="43" s="1"/>
  <c r="I40" i="43" s="1"/>
  <c r="H40" i="43"/>
  <c r="F34" i="39" l="1"/>
  <c r="F38" i="39" s="1"/>
  <c r="D34" i="39"/>
  <c r="D38" i="39" s="1"/>
  <c r="I32" i="39"/>
  <c r="H32" i="39"/>
  <c r="G32" i="39"/>
  <c r="F32" i="39"/>
  <c r="E32" i="39"/>
  <c r="E34" i="39" s="1"/>
  <c r="E38" i="39" s="1"/>
  <c r="D32" i="39"/>
  <c r="C32" i="39"/>
  <c r="C34" i="39" s="1"/>
  <c r="C38" i="39" s="1"/>
  <c r="I32" i="38"/>
  <c r="H32" i="38"/>
  <c r="G32" i="38"/>
  <c r="F32" i="38"/>
  <c r="E32" i="38"/>
  <c r="D32" i="38"/>
  <c r="C32" i="38"/>
  <c r="C34" i="38" s="1"/>
  <c r="H25" i="38"/>
  <c r="G22" i="38"/>
  <c r="C34" i="37"/>
  <c r="C38" i="37" s="1"/>
  <c r="I32" i="37"/>
  <c r="H32" i="37"/>
  <c r="G32" i="37"/>
  <c r="F32" i="37"/>
  <c r="E32" i="37"/>
  <c r="D32" i="37"/>
  <c r="C32" i="37"/>
  <c r="I32" i="36"/>
  <c r="H32" i="36"/>
  <c r="G32" i="36"/>
  <c r="F32" i="36"/>
  <c r="E32" i="36"/>
  <c r="D32" i="36"/>
  <c r="C32" i="36"/>
  <c r="C34" i="36" s="1"/>
  <c r="C34" i="35"/>
  <c r="C38" i="35" s="1"/>
  <c r="I32" i="35"/>
  <c r="H32" i="35"/>
  <c r="G32" i="35"/>
  <c r="F32" i="35"/>
  <c r="E32" i="35"/>
  <c r="D32" i="35"/>
  <c r="C32" i="35"/>
  <c r="H25" i="35"/>
  <c r="D23" i="35"/>
  <c r="D34" i="35" s="1"/>
  <c r="C34" i="34"/>
  <c r="C38" i="34" s="1"/>
  <c r="I32" i="34"/>
  <c r="H32" i="34"/>
  <c r="G32" i="34"/>
  <c r="F32" i="34"/>
  <c r="E32" i="34"/>
  <c r="D32" i="34"/>
  <c r="C32" i="34"/>
  <c r="I32" i="33"/>
  <c r="H32" i="33"/>
  <c r="G32" i="33"/>
  <c r="F32" i="33"/>
  <c r="E32" i="33"/>
  <c r="D32" i="33"/>
  <c r="C32" i="33"/>
  <c r="C34" i="33" s="1"/>
  <c r="H25" i="33"/>
  <c r="E22" i="33"/>
  <c r="C34" i="32"/>
  <c r="C38" i="32" s="1"/>
  <c r="I32" i="32"/>
  <c r="H32" i="32"/>
  <c r="G32" i="32"/>
  <c r="F32" i="32"/>
  <c r="E32" i="32"/>
  <c r="D32" i="32"/>
  <c r="C32" i="32"/>
  <c r="I32" i="31"/>
  <c r="H32" i="31"/>
  <c r="G32" i="31"/>
  <c r="F32" i="31"/>
  <c r="E32" i="31"/>
  <c r="D32" i="31"/>
  <c r="C32" i="31"/>
  <c r="C34" i="31" s="1"/>
  <c r="G25" i="31"/>
  <c r="I32" i="30"/>
  <c r="H32" i="30"/>
  <c r="G32" i="30"/>
  <c r="F32" i="30"/>
  <c r="E32" i="30"/>
  <c r="D32" i="30"/>
  <c r="C32" i="30"/>
  <c r="C34" i="30" s="1"/>
  <c r="G25" i="30"/>
  <c r="I32" i="29"/>
  <c r="H32" i="29"/>
  <c r="G32" i="29"/>
  <c r="F32" i="29"/>
  <c r="E32" i="29"/>
  <c r="D32" i="29"/>
  <c r="C32" i="29"/>
  <c r="C34" i="29" s="1"/>
  <c r="C36" i="28"/>
  <c r="I34" i="28"/>
  <c r="H34" i="28"/>
  <c r="G34" i="28"/>
  <c r="F34" i="28"/>
  <c r="E34" i="28"/>
  <c r="D34" i="28"/>
  <c r="C34" i="28"/>
  <c r="I34" i="27"/>
  <c r="H34" i="27"/>
  <c r="G34" i="27"/>
  <c r="F34" i="27"/>
  <c r="E34" i="27"/>
  <c r="D34" i="27"/>
  <c r="C34" i="27"/>
  <c r="C36" i="27" s="1"/>
  <c r="D25" i="27" s="1"/>
  <c r="D36" i="27" s="1"/>
  <c r="I33" i="26"/>
  <c r="H33" i="26"/>
  <c r="G33" i="26"/>
  <c r="F33" i="26"/>
  <c r="E33" i="26"/>
  <c r="D33" i="26"/>
  <c r="C33" i="26"/>
  <c r="C35" i="26" s="1"/>
  <c r="I33" i="25"/>
  <c r="H33" i="25"/>
  <c r="G33" i="25"/>
  <c r="F33" i="25"/>
  <c r="E33" i="25"/>
  <c r="D33" i="25"/>
  <c r="C33" i="25"/>
  <c r="C35" i="25" s="1"/>
  <c r="D40" i="27" l="1"/>
  <c r="E25" i="27"/>
  <c r="E36" i="27" s="1"/>
  <c r="C39" i="25"/>
  <c r="D24" i="25"/>
  <c r="D35" i="25" s="1"/>
  <c r="C39" i="26"/>
  <c r="D24" i="26"/>
  <c r="D35" i="26" s="1"/>
  <c r="C40" i="27"/>
  <c r="C38" i="29"/>
  <c r="D23" i="29"/>
  <c r="D34" i="29" s="1"/>
  <c r="C38" i="33"/>
  <c r="D23" i="33"/>
  <c r="D34" i="33" s="1"/>
  <c r="C38" i="30"/>
  <c r="D23" i="30"/>
  <c r="D34" i="30" s="1"/>
  <c r="C38" i="36"/>
  <c r="D23" i="36"/>
  <c r="D34" i="36" s="1"/>
  <c r="C38" i="31"/>
  <c r="D23" i="31"/>
  <c r="D34" i="31" s="1"/>
  <c r="C38" i="38"/>
  <c r="D23" i="38"/>
  <c r="D34" i="38" s="1"/>
  <c r="D38" i="35"/>
  <c r="E23" i="35"/>
  <c r="E34" i="35" s="1"/>
  <c r="C40" i="28"/>
  <c r="D25" i="28"/>
  <c r="D36" i="28" s="1"/>
  <c r="D23" i="37"/>
  <c r="D34" i="37" s="1"/>
  <c r="G23" i="39"/>
  <c r="G34" i="39" s="1"/>
  <c r="D23" i="32"/>
  <c r="D34" i="32" s="1"/>
  <c r="D23" i="34"/>
  <c r="D34" i="34" s="1"/>
  <c r="D38" i="34" l="1"/>
  <c r="E23" i="34"/>
  <c r="E34" i="34" s="1"/>
  <c r="D38" i="38"/>
  <c r="E23" i="38"/>
  <c r="E34" i="38" s="1"/>
  <c r="E23" i="33"/>
  <c r="E34" i="33" s="1"/>
  <c r="D38" i="33"/>
  <c r="D38" i="32"/>
  <c r="E23" i="32"/>
  <c r="E34" i="32" s="1"/>
  <c r="E23" i="37"/>
  <c r="E34" i="37" s="1"/>
  <c r="D38" i="37"/>
  <c r="D39" i="25"/>
  <c r="E24" i="25"/>
  <c r="E35" i="25" s="1"/>
  <c r="E25" i="28"/>
  <c r="E36" i="28" s="1"/>
  <c r="D40" i="28"/>
  <c r="D38" i="36"/>
  <c r="E23" i="36"/>
  <c r="E34" i="36" s="1"/>
  <c r="D39" i="26"/>
  <c r="E24" i="26"/>
  <c r="E35" i="26" s="1"/>
  <c r="E40" i="27"/>
  <c r="F25" i="27"/>
  <c r="F36" i="27" s="1"/>
  <c r="H23" i="39"/>
  <c r="H34" i="39" s="1"/>
  <c r="G38" i="39"/>
  <c r="F23" i="35"/>
  <c r="F34" i="35" s="1"/>
  <c r="E38" i="35"/>
  <c r="E23" i="31"/>
  <c r="E34" i="31" s="1"/>
  <c r="D38" i="31"/>
  <c r="E23" i="30"/>
  <c r="E34" i="30" s="1"/>
  <c r="D38" i="30"/>
  <c r="D38" i="29"/>
  <c r="E23" i="29"/>
  <c r="E34" i="29" s="1"/>
  <c r="F23" i="30" l="1"/>
  <c r="F34" i="30" s="1"/>
  <c r="E38" i="30"/>
  <c r="E39" i="26"/>
  <c r="F24" i="26"/>
  <c r="F35" i="26" s="1"/>
  <c r="F40" i="27"/>
  <c r="G25" i="27"/>
  <c r="G36" i="27" s="1"/>
  <c r="E38" i="36"/>
  <c r="F23" i="36"/>
  <c r="F34" i="36" s="1"/>
  <c r="E39" i="25"/>
  <c r="F24" i="25"/>
  <c r="F35" i="25" s="1"/>
  <c r="E38" i="32"/>
  <c r="F23" i="32"/>
  <c r="F34" i="32" s="1"/>
  <c r="E38" i="38"/>
  <c r="F23" i="38"/>
  <c r="F34" i="38" s="1"/>
  <c r="F38" i="35"/>
  <c r="G23" i="35"/>
  <c r="G34" i="35" s="1"/>
  <c r="E38" i="29"/>
  <c r="F23" i="29"/>
  <c r="F34" i="29" s="1"/>
  <c r="E38" i="34"/>
  <c r="F23" i="34"/>
  <c r="F34" i="34" s="1"/>
  <c r="F23" i="31"/>
  <c r="F34" i="31" s="1"/>
  <c r="E38" i="31"/>
  <c r="H38" i="39"/>
  <c r="I23" i="39"/>
  <c r="I34" i="39" s="1"/>
  <c r="I38" i="39" s="1"/>
  <c r="E40" i="28"/>
  <c r="F25" i="28"/>
  <c r="F36" i="28" s="1"/>
  <c r="E38" i="37"/>
  <c r="F23" i="37"/>
  <c r="F34" i="37" s="1"/>
  <c r="E38" i="33"/>
  <c r="F23" i="33"/>
  <c r="F34" i="33" s="1"/>
  <c r="F38" i="33" l="1"/>
  <c r="G23" i="33"/>
  <c r="G34" i="33" s="1"/>
  <c r="F38" i="37"/>
  <c r="G23" i="37"/>
  <c r="G34" i="37" s="1"/>
  <c r="F38" i="34"/>
  <c r="G23" i="34"/>
  <c r="G34" i="34" s="1"/>
  <c r="G38" i="35"/>
  <c r="H23" i="35"/>
  <c r="H34" i="35" s="1"/>
  <c r="G23" i="32"/>
  <c r="G34" i="32" s="1"/>
  <c r="F38" i="32"/>
  <c r="F38" i="36"/>
  <c r="G23" i="36"/>
  <c r="G34" i="36" s="1"/>
  <c r="F39" i="26"/>
  <c r="G24" i="26"/>
  <c r="G35" i="26" s="1"/>
  <c r="F40" i="28"/>
  <c r="G25" i="28"/>
  <c r="G36" i="28" s="1"/>
  <c r="F38" i="29"/>
  <c r="G23" i="29"/>
  <c r="G34" i="29" s="1"/>
  <c r="G23" i="38"/>
  <c r="G34" i="38" s="1"/>
  <c r="F38" i="38"/>
  <c r="F39" i="25"/>
  <c r="G24" i="25"/>
  <c r="G35" i="25" s="1"/>
  <c r="G40" i="27"/>
  <c r="H25" i="27"/>
  <c r="H36" i="27" s="1"/>
  <c r="F38" i="31"/>
  <c r="G23" i="31"/>
  <c r="F38" i="30"/>
  <c r="G23" i="30"/>
  <c r="G34" i="30" s="1"/>
  <c r="G38" i="31" l="1"/>
  <c r="H23" i="31"/>
  <c r="H34" i="31" s="1"/>
  <c r="G38" i="30"/>
  <c r="H23" i="30"/>
  <c r="H34" i="30" s="1"/>
  <c r="H40" i="27"/>
  <c r="I25" i="27"/>
  <c r="I36" i="27" s="1"/>
  <c r="I40" i="27" s="1"/>
  <c r="G40" i="28"/>
  <c r="H25" i="28"/>
  <c r="H36" i="28" s="1"/>
  <c r="G38" i="36"/>
  <c r="H23" i="36"/>
  <c r="H34" i="36" s="1"/>
  <c r="H38" i="35"/>
  <c r="I23" i="35"/>
  <c r="I34" i="35" s="1"/>
  <c r="I38" i="35" s="1"/>
  <c r="G38" i="37"/>
  <c r="H23" i="37"/>
  <c r="H34" i="37" s="1"/>
  <c r="H23" i="38"/>
  <c r="H34" i="38" s="1"/>
  <c r="G38" i="38"/>
  <c r="G39" i="25"/>
  <c r="H24" i="25"/>
  <c r="H35" i="25" s="1"/>
  <c r="G38" i="29"/>
  <c r="H23" i="29"/>
  <c r="H34" i="29" s="1"/>
  <c r="G39" i="26"/>
  <c r="H24" i="26"/>
  <c r="H35" i="26" s="1"/>
  <c r="G38" i="34"/>
  <c r="H23" i="34"/>
  <c r="H34" i="34" s="1"/>
  <c r="G38" i="33"/>
  <c r="H23" i="33"/>
  <c r="H34" i="33" s="1"/>
  <c r="G38" i="32"/>
  <c r="H23" i="32"/>
  <c r="H34" i="32" s="1"/>
  <c r="H38" i="38" l="1"/>
  <c r="I23" i="38"/>
  <c r="I34" i="38" s="1"/>
  <c r="I38" i="38" s="1"/>
  <c r="H39" i="26"/>
  <c r="I24" i="26"/>
  <c r="I35" i="26" s="1"/>
  <c r="I39" i="26" s="1"/>
  <c r="H38" i="32"/>
  <c r="I23" i="32"/>
  <c r="I34" i="32" s="1"/>
  <c r="I38" i="32" s="1"/>
  <c r="H38" i="34"/>
  <c r="I23" i="34"/>
  <c r="I34" i="34" s="1"/>
  <c r="I38" i="34" s="1"/>
  <c r="H38" i="29"/>
  <c r="I23" i="29"/>
  <c r="I34" i="29" s="1"/>
  <c r="I38" i="29" s="1"/>
  <c r="I25" i="28"/>
  <c r="I36" i="28" s="1"/>
  <c r="I40" i="28" s="1"/>
  <c r="H40" i="28"/>
  <c r="I23" i="30"/>
  <c r="I34" i="30" s="1"/>
  <c r="I38" i="30" s="1"/>
  <c r="H38" i="30"/>
  <c r="I23" i="33"/>
  <c r="I34" i="33" s="1"/>
  <c r="I38" i="33" s="1"/>
  <c r="H38" i="33"/>
  <c r="H39" i="25"/>
  <c r="I24" i="25"/>
  <c r="I35" i="25" s="1"/>
  <c r="I39" i="25" s="1"/>
  <c r="H38" i="37"/>
  <c r="I23" i="37"/>
  <c r="I34" i="37" s="1"/>
  <c r="I38" i="37" s="1"/>
  <c r="H38" i="36"/>
  <c r="I23" i="36"/>
  <c r="I34" i="36" s="1"/>
  <c r="I38" i="36" s="1"/>
  <c r="I23" i="31"/>
  <c r="I34" i="31" s="1"/>
  <c r="I38" i="31" s="1"/>
  <c r="H38" i="31"/>
  <c r="C38" i="20" l="1"/>
  <c r="C42" i="20" s="1"/>
  <c r="I36" i="20"/>
  <c r="H36" i="20"/>
  <c r="G36" i="20"/>
  <c r="F36" i="20"/>
  <c r="E36" i="20"/>
  <c r="D36" i="20"/>
  <c r="C36" i="20"/>
  <c r="C39" i="18"/>
  <c r="C35" i="18"/>
  <c r="I33" i="18"/>
  <c r="H33" i="18"/>
  <c r="G33" i="18"/>
  <c r="F33" i="18"/>
  <c r="E33" i="18"/>
  <c r="D33" i="18"/>
  <c r="C33" i="18"/>
  <c r="D24" i="18"/>
  <c r="D35" i="18" s="1"/>
  <c r="C36" i="17"/>
  <c r="C40" i="17" s="1"/>
  <c r="I34" i="17"/>
  <c r="H34" i="17"/>
  <c r="G34" i="17"/>
  <c r="F34" i="17"/>
  <c r="E34" i="17"/>
  <c r="D34" i="17"/>
  <c r="C34" i="17"/>
  <c r="D27" i="20" l="1"/>
  <c r="D38" i="20" s="1"/>
  <c r="D39" i="18"/>
  <c r="E24" i="18"/>
  <c r="E35" i="18" s="1"/>
  <c r="D25" i="17"/>
  <c r="D36" i="17" s="1"/>
  <c r="D42" i="20" l="1"/>
  <c r="E27" i="20"/>
  <c r="E38" i="20" s="1"/>
  <c r="E39" i="18"/>
  <c r="F24" i="18"/>
  <c r="F35" i="18" s="1"/>
  <c r="D40" i="17"/>
  <c r="E25" i="17"/>
  <c r="E36" i="17" s="1"/>
  <c r="E42" i="20" l="1"/>
  <c r="F27" i="20"/>
  <c r="F38" i="20" s="1"/>
  <c r="F39" i="18"/>
  <c r="G24" i="18"/>
  <c r="G35" i="18" s="1"/>
  <c r="E40" i="17"/>
  <c r="F25" i="17"/>
  <c r="F36" i="17" s="1"/>
  <c r="F42" i="20" l="1"/>
  <c r="G27" i="20"/>
  <c r="G38" i="20" s="1"/>
  <c r="G39" i="18"/>
  <c r="H24" i="18"/>
  <c r="H35" i="18" s="1"/>
  <c r="F40" i="17"/>
  <c r="G25" i="17"/>
  <c r="G36" i="17" s="1"/>
  <c r="G42" i="20" l="1"/>
  <c r="H27" i="20"/>
  <c r="H38" i="20" s="1"/>
  <c r="H39" i="18"/>
  <c r="I24" i="18"/>
  <c r="I35" i="18" s="1"/>
  <c r="I39" i="18" s="1"/>
  <c r="G40" i="17"/>
  <c r="H25" i="17"/>
  <c r="H36" i="17" s="1"/>
  <c r="I27" i="20" l="1"/>
  <c r="I38" i="20" s="1"/>
  <c r="I42" i="20" s="1"/>
  <c r="H42" i="20"/>
  <c r="H40" i="17"/>
  <c r="I25" i="17"/>
  <c r="I36" i="17" s="1"/>
  <c r="I40" i="17" s="1"/>
</calcChain>
</file>

<file path=xl/comments1.xml><?xml version="1.0" encoding="utf-8"?>
<comments xmlns="http://schemas.openxmlformats.org/spreadsheetml/2006/main">
  <authors>
    <author>DLNR</author>
  </authors>
  <commentList>
    <comment ref="E23" authorId="0" shapeId="0">
      <text>
        <r>
          <rPr>
            <b/>
            <sz val="8"/>
            <color indexed="81"/>
            <rFont val="Tahoma"/>
            <charset val="1"/>
          </rPr>
          <t>DLNR:</t>
        </r>
        <r>
          <rPr>
            <sz val="8"/>
            <color indexed="81"/>
            <rFont val="Tahoma"/>
            <charset val="1"/>
          </rPr>
          <t xml:space="preserve">
actual grant amount added to the grant; E-1 posted in Datamart is $900,000
</t>
        </r>
      </text>
    </comment>
  </commentList>
</comments>
</file>

<file path=xl/sharedStrings.xml><?xml version="1.0" encoding="utf-8"?>
<sst xmlns="http://schemas.openxmlformats.org/spreadsheetml/2006/main" count="4028" uniqueCount="510">
  <si>
    <t>Department:</t>
  </si>
  <si>
    <t>Land and Natural Resources</t>
  </si>
  <si>
    <t>Contact Name:</t>
  </si>
  <si>
    <t>Prog ID(s):</t>
  </si>
  <si>
    <t>LNR 153</t>
  </si>
  <si>
    <t>Phone:</t>
  </si>
  <si>
    <t>Name of Fund:</t>
  </si>
  <si>
    <t>WPACFIN</t>
  </si>
  <si>
    <t>Fund type (MOF)</t>
  </si>
  <si>
    <t>Other Federal - P</t>
  </si>
  <si>
    <t>Legal Authority</t>
  </si>
  <si>
    <t>187A-8, HRS</t>
  </si>
  <si>
    <t>Appropriation Acct. No.</t>
  </si>
  <si>
    <t>S-509-C (Parent Account)</t>
  </si>
  <si>
    <t>Intended Purpose:</t>
  </si>
  <si>
    <t xml:space="preserve">This fund (app. changed to S-17-596) was established to account for federal grant monies from the U.S. Department of Commerce's National </t>
  </si>
  <si>
    <t>Oceanographic and Atmospheric Administration (NOAA) to operate and continue improving the Fisheries Information System of Hawaii; prepare summary</t>
  </si>
  <si>
    <t>summary reports of commercial landings.</t>
  </si>
  <si>
    <t>Source of Revenues:</t>
  </si>
  <si>
    <t xml:space="preserve">NOAA Pacific Fisheries Data Program grant (CFDA 11.437)  Western Pacific Fisheries Information Network </t>
  </si>
  <si>
    <t>Current Program Activities/Allowable Expenses:</t>
  </si>
  <si>
    <t xml:space="preserve">Salaries and operating costs for licensing, collecting/recording/processing commercial fish catch and dealer reports, summarizing collected fish catch </t>
  </si>
  <si>
    <t>data.</t>
  </si>
  <si>
    <t>Purpose of Proposed Ceiling Adjustment (if applicable):</t>
  </si>
  <si>
    <t>Variances:</t>
  </si>
  <si>
    <t>Financial Data</t>
  </si>
  <si>
    <t>FY 2014</t>
  </si>
  <si>
    <t>FY 2015</t>
  </si>
  <si>
    <t>FY 2016</t>
  </si>
  <si>
    <t>FY 2017</t>
  </si>
  <si>
    <t>FY 2018</t>
  </si>
  <si>
    <t>FY 2019</t>
  </si>
  <si>
    <t>FY 2020</t>
  </si>
  <si>
    <t>(actual)</t>
  </si>
  <si>
    <t>(estimated)</t>
  </si>
  <si>
    <t>Appropriation Ceiling</t>
  </si>
  <si>
    <t>Beginning Cash Balance</t>
  </si>
  <si>
    <t>Revenues</t>
  </si>
  <si>
    <t>Expenditures</t>
  </si>
  <si>
    <t xml:space="preserve">Transfers </t>
  </si>
  <si>
    <t xml:space="preserve">   List each net transfer in/out/ or projection in/out; list each account number</t>
  </si>
  <si>
    <t>Net Total Transfers</t>
  </si>
  <si>
    <t>Ending Cash Balance</t>
  </si>
  <si>
    <t>Encumbrances</t>
  </si>
  <si>
    <t>Unencumbered Cash Balance</t>
  </si>
  <si>
    <t>Additional Information:</t>
  </si>
  <si>
    <t>Amount Req. by Bond Covenants</t>
  </si>
  <si>
    <t>Amount from Bond Proceeds</t>
  </si>
  <si>
    <t>Amount Held in CODs, Escrow</t>
  </si>
  <si>
    <t xml:space="preserve"> Accounts, or Other Investments</t>
  </si>
  <si>
    <t>Reginald Kokubun</t>
  </si>
  <si>
    <t>587-0084</t>
  </si>
  <si>
    <t xml:space="preserve">Interjurisdictional Fisheries Act </t>
  </si>
  <si>
    <t>S-520-C (Sub- Account)</t>
  </si>
  <si>
    <t>This fund was established to account for federal grant funds from the U.S. Department of Commerce's National Oceanographic and Atmospheric</t>
  </si>
  <si>
    <t>Administration (NOAA) to operate and maintain the Commercial Marine Licensing System.</t>
  </si>
  <si>
    <t>NOAA Pacific fisheries Data Program grant (CFDA 11.437), funds from the Interjurisdictional Fisheries Act</t>
  </si>
  <si>
    <t xml:space="preserve">Funds are used to maintain and improve the State ofHawaii's on-line Commercial Marine Licensing System and Fishing Reports; includes software, </t>
  </si>
  <si>
    <t>maintenance, internet licensing fees, etc.</t>
  </si>
  <si>
    <t>A124/SL 16</t>
  </si>
  <si>
    <t>S-596-C (Sub-Account)</t>
  </si>
  <si>
    <t xml:space="preserve">This fund was established to account for federal grant monies from the U.S. Department of Commerce's National </t>
  </si>
  <si>
    <t>Irene Sprecher</t>
  </si>
  <si>
    <t>LNR 172</t>
  </si>
  <si>
    <t>587-4167</t>
  </si>
  <si>
    <t>Forestry Resource Management &amp; Dev</t>
  </si>
  <si>
    <t>Section 195F-4, HRS</t>
  </si>
  <si>
    <t>S-512-C (Parent Account)</t>
  </si>
  <si>
    <t>This fund was established to account for federal grant monies from U.S. Department of Agriculture, Forest Service for the implementation</t>
  </si>
  <si>
    <t>of various programs under the Cooperative Forestry Assistance Act.</t>
  </si>
  <si>
    <t>Federal Grant from U.S. Department of Agriculture, Forest Service</t>
  </si>
  <si>
    <t xml:space="preserve">Operate the Central Tree Nursery in Kamuela; plant trees,; review and update forest resource inventory, and provide private landowners with funds,  </t>
  </si>
  <si>
    <t>seedlings and technical forestry assistance.</t>
  </si>
  <si>
    <t>Grants ended in FY 17.</t>
  </si>
  <si>
    <t>S-513-C (Sub-Account)</t>
  </si>
  <si>
    <t>The anticipated decrease in revenues and expenditures in the next Fiscal Years is due to the anticipated decrease in grant awards in the next years.</t>
  </si>
  <si>
    <t>`</t>
  </si>
  <si>
    <t>Forest Legacy - Administration</t>
  </si>
  <si>
    <t>Act 134, SLH 2013</t>
  </si>
  <si>
    <t>S-516-C (Sub-Account)</t>
  </si>
  <si>
    <t>This fund was established to account for federal grant monies from U.S. Department of Agriculture, Forest Service for the implementation of Forest Legacy</t>
  </si>
  <si>
    <t>Administration Grant under the Cooperative Forestry Assistance Act.</t>
  </si>
  <si>
    <t>Forest Legacy Program protects "working forests" those that protect water quality, provide habitat, forest products opportunities for recreation and other</t>
  </si>
  <si>
    <t>benefits thorugh conservation acquisitions. A primary focus of this Program is to educate private landowners on the importance of protecting</t>
  </si>
  <si>
    <t>their forest lands and acquire threatened forests.</t>
  </si>
  <si>
    <t xml:space="preserve">Grant award expended over the life of the grant. </t>
  </si>
  <si>
    <t>Forest Stewardship Program</t>
  </si>
  <si>
    <t>S-517-C (Sub-Account)</t>
  </si>
  <si>
    <t xml:space="preserve">This fund was established to account for federal grant monies from U.S. Department of Agriculture, Forest Service for the implementation of Forest </t>
  </si>
  <si>
    <t>Stewardship Program under the Cooperative Forestry Assistance Act.</t>
  </si>
  <si>
    <t xml:space="preserve">Forest Stewardship Program Provides technical assistance, through State Forestry Agency partners, to non-industrial private owners to encourage and </t>
  </si>
  <si>
    <t xml:space="preserve">enable active long-term forest management.  A primary focus of the program is the development of comprehensive, mutti-resource management plans </t>
  </si>
  <si>
    <t>that provide landowners with the information they need to manage their forests for a variety of products and service.</t>
  </si>
  <si>
    <t>Robert Hauff</t>
  </si>
  <si>
    <t>587-4174</t>
  </si>
  <si>
    <t>Cooperative Lands Forest Health</t>
  </si>
  <si>
    <t>S-518-C (Sub-Account)</t>
  </si>
  <si>
    <t>This fund was established to account for federal grant monies from U.S. Department of Agriculture, Forest Service for the implementation of Cooperative</t>
  </si>
  <si>
    <t>Lands Forest Health Program under the Cooperative Forestry Assistance Act.</t>
  </si>
  <si>
    <t>All expenses relating to the implementation  of Federal Grant approved projects - monitoring and control of forests pests statewide</t>
  </si>
  <si>
    <t xml:space="preserve">The increase in revenues and expenditures in FY 14-17 reflects increased grant spending during the grant period. </t>
  </si>
  <si>
    <t>Forestry Health Protection - Invasive Plants</t>
  </si>
  <si>
    <t>S-519-C (Sub-Account)</t>
  </si>
  <si>
    <t>Grant ends 12/31/17,  Division is not anticipating any grant at this point in time.</t>
  </si>
  <si>
    <t>Poamoho Watershed Protection Program</t>
  </si>
  <si>
    <t>Unappropriated</t>
  </si>
  <si>
    <t>S-550-C (Sub-Account)</t>
  </si>
  <si>
    <t xml:space="preserve">This fund was established to account for federal grant monies from U.S. Department of Agriculture, Forest Service for the implementation of Poamoho </t>
  </si>
  <si>
    <t>Watershed Protection Program under the Cooperative Forestry Assistance Act.</t>
  </si>
  <si>
    <t>All expenses relating to the implementation  of Federal Grant approved projects - Poamoho Watershed Protection Program</t>
  </si>
  <si>
    <t>Grant ends 10/27/17. Grant award expended over the life of the grant.</t>
  </si>
  <si>
    <t>Maui Dry Forest Service</t>
  </si>
  <si>
    <t>S-560-C (Sub Account)</t>
  </si>
  <si>
    <t xml:space="preserve">This fund was established to account for federal grant monies from U.S. Department of Agriculture, Forest Service for the implementation of Maui Dryland </t>
  </si>
  <si>
    <t>Forest Revival Project under the Cooperative Forestry Assistance Act.</t>
  </si>
  <si>
    <t>All expenses relating to the implementation  of Federal Grant approved projects.</t>
  </si>
  <si>
    <t>Grant ended 7/02/17.</t>
  </si>
  <si>
    <t>Nurseries and Seeds Forest Service</t>
  </si>
  <si>
    <t>Act 134, SLH 2013 as amended by Act 122, SLH 2014</t>
  </si>
  <si>
    <t>S-561-C (Sub-Account)</t>
  </si>
  <si>
    <t xml:space="preserve">This fund was established to account for federal grant monies from U.S. Department of Agriculture, Forest Service for the implementation of Cooperative </t>
  </si>
  <si>
    <t>All expenses relating to the implementation  of Federal Grant approved projects - nurseries and seeds forest service.</t>
  </si>
  <si>
    <t>Grant award expended over the life of the grant. Grant ends 6/30/18.</t>
  </si>
  <si>
    <t>Improved Koa Forest Service</t>
  </si>
  <si>
    <t>S-562-C (Sub-Account)</t>
  </si>
  <si>
    <t>All expenses relating to the implementation  of Federal Grant approved projects - Koa Forest service.</t>
  </si>
  <si>
    <t>Grant ended 6/30/16.</t>
  </si>
  <si>
    <t>Kau Forest Service</t>
  </si>
  <si>
    <t>S-563-C (Sub-Account)</t>
  </si>
  <si>
    <t>All expenses relating to the implementation  of Federal Grant approved projects - Kau Forest Service</t>
  </si>
  <si>
    <t>Grant award expended over the life of the grant. Grant ends FY 19  (7/02/18)</t>
  </si>
  <si>
    <t>S&amp;PF Competitice: Kauai Hardwoods</t>
  </si>
  <si>
    <t>Act 119, SLH 2015</t>
  </si>
  <si>
    <t>S-576-C (Sub-Account)</t>
  </si>
  <si>
    <t>This fund was established to account for federal grant monies from U.S. Department of Agriculture, Forest Service for the implementation of State</t>
  </si>
  <si>
    <t>&amp; Private Forestry Competitive: Kauai's Native Hardwoods</t>
  </si>
  <si>
    <t>All expenses relating to the implementation  of Federal Grant approved projects - Kaua's Native Hardwoods</t>
  </si>
  <si>
    <t>Grant award expended over the life of the grant. Grant ends 6/30/18</t>
  </si>
  <si>
    <t>S &amp; PF Competitive - Leeward Haleakala</t>
  </si>
  <si>
    <t>A119/SL 2015</t>
  </si>
  <si>
    <t>S-577-C</t>
  </si>
  <si>
    <t>&amp; Private Forestry Competitive: Leeward Haleakala</t>
  </si>
  <si>
    <t>All expenses relating to the implementation  of Federal Grant approved projects - Leeward Haleakala</t>
  </si>
  <si>
    <t>The increase in revenues and expenditures between  FY 17  &amp; 18 reflects that FY 17 encumbrances be paid by FY 18. Grant ends FY 19  (6/30/19)</t>
  </si>
  <si>
    <t>OHIA Wilt</t>
  </si>
  <si>
    <t>Non-Appropriated</t>
  </si>
  <si>
    <t>S-590-C</t>
  </si>
  <si>
    <t xml:space="preserve">This fund was established to account for federal grant monies from U.S. Department of Agriculture, Forest Service for the implementation of State </t>
  </si>
  <si>
    <t>&amp; Private Forestry Competitive ; Ohia Wilt</t>
  </si>
  <si>
    <t>All expenses relating to the implementation  of Federal Grant approved projects - Ohia Wilt</t>
  </si>
  <si>
    <t>Grant award expended over the life of the grant. Grant ends FY 19  (12/31/18)</t>
  </si>
  <si>
    <t>Hawaii CREP Planners</t>
  </si>
  <si>
    <t>This fund was established to account for federal grant monies from U.S. Department of Agriculture, Natural Resources Conservation Service (NRCS) for Hawaii CREP Planners</t>
  </si>
  <si>
    <t>Federal Grant from U.S. Department of Agriculture, NRCS</t>
  </si>
  <si>
    <t>All expenses relating to the implementation  of Federal Grant approved projects - Hawaii CREP Planners</t>
  </si>
  <si>
    <t xml:space="preserve">Expenditures related to the management of land. </t>
  </si>
  <si>
    <t>Grant award expended over the life of the grant. Grant ended 8/31/17.</t>
  </si>
  <si>
    <t>LNR 401</t>
  </si>
  <si>
    <t xml:space="preserve">Aquatic Resources </t>
  </si>
  <si>
    <t>187A-9, HRS</t>
  </si>
  <si>
    <t>S-511-C (Parent Account)</t>
  </si>
  <si>
    <t xml:space="preserve">Parent account for maintenance of federal grants </t>
  </si>
  <si>
    <t>Rollover funds from NOAA and USFWS grants</t>
  </si>
  <si>
    <t>Salary and operating costs for various projects previously approved by B&amp;F and Legislature.</t>
  </si>
  <si>
    <t>Alton Miyasaka/Ray Uchimura</t>
  </si>
  <si>
    <t>808-587-0092/808-587-0096</t>
  </si>
  <si>
    <t>Humpback What National Marine Sanctuary</t>
  </si>
  <si>
    <t>S-523-C (Sub Account)</t>
  </si>
  <si>
    <t xml:space="preserve">This fund was established to account for federal grant monies received from the U.S. Department of Commerce, National Oceanic and Atmospheric </t>
  </si>
  <si>
    <t>Administration (NOAA), Marine Sanctuary Program, to provide suport for the State of Hawaii co-management of Hawaiian Islands Humpback Whale</t>
  </si>
  <si>
    <t>National Marine Sanctuary.</t>
  </si>
  <si>
    <t>U.S. Department of Commerce, National Oceanic and Atmospheric Administration (NOAA), Marine Sanctuary Program MOA (CFDA 11.429)</t>
  </si>
  <si>
    <t>Salary and operating costs for personnel co-managing the Humpback Whale National Marine Sanctuary.</t>
  </si>
  <si>
    <t>Maria Carnevale</t>
  </si>
  <si>
    <t>808-587-0099</t>
  </si>
  <si>
    <t>Papahanaumokaukea Monument</t>
  </si>
  <si>
    <t>S-524-C (Sub Account)</t>
  </si>
  <si>
    <t xml:space="preserve">Administration (NOAA), Marine Sanctuary Program, to provide suport for State of Hawaii co-management of the Papahanaumokuakea Marine National </t>
  </si>
  <si>
    <t>Monument.</t>
  </si>
  <si>
    <t>Salary and operating costs for personnel co-managing the Papahanaumokuakea Marine National Monument.</t>
  </si>
  <si>
    <t>Tom Ogawa/Michael Fujimoto</t>
  </si>
  <si>
    <t>808-587-0093</t>
  </si>
  <si>
    <t>Hawaii Marine Recreational Fishing Survey</t>
  </si>
  <si>
    <t>S-525-C (Sub Account)</t>
  </si>
  <si>
    <t>Administration (NOAA) for collecting fisheries catch data.</t>
  </si>
  <si>
    <t>NOAA, Pacific Fisheries Data Program Grant (CFDA 11.437)</t>
  </si>
  <si>
    <t>Salary and operating costs needed to collect current fish catch and effort data from non-commercial fishers via intercept or creel surveys in the main</t>
  </si>
  <si>
    <t>Hawaiian Islands (O‘ahu, Kaua‘i, Maui, Moloka‘i and Hawai‘i) and to provide the data and/or any analyses upon request to various resource management</t>
  </si>
  <si>
    <t xml:space="preserve">agencies. </t>
  </si>
  <si>
    <t>Kristen Kelly/Ray Uchimura</t>
  </si>
  <si>
    <t>808-295-6483/808-587-0096</t>
  </si>
  <si>
    <t>Monk Seals &amp; Sea Turtles Management</t>
  </si>
  <si>
    <t>S-526-C (Sub Account)</t>
  </si>
  <si>
    <t xml:space="preserve">Administration (NOAA) grant to provide support for State of Hawaii co-management of monk seals and sea turtles in the Hawaiian Islands Humpback </t>
  </si>
  <si>
    <t>U.S. Department of Commerce, National Oceanic and Atmospheric Administration (NOAA), Unallied Science Program grant (CFDA 11.472)</t>
  </si>
  <si>
    <t>Salaries and operating costs for management, outreach and education programs for monk seals and sea turtles.  One continuing grant approved for</t>
  </si>
  <si>
    <t>FY14-FY16; however, funds are dispersed on an annual basis; DO NOT ISSUE SEPARATE YEARLY APPROPRIATION CODES.</t>
  </si>
  <si>
    <t>Brian Neilson</t>
  </si>
  <si>
    <t>808-587-0113</t>
  </si>
  <si>
    <t>HI State ANS Management Plan Support</t>
  </si>
  <si>
    <t>S-529-C (Sub Account)</t>
  </si>
  <si>
    <t>This fund was established to account for federal grant monies received from the U.S. Department of Interior, Fish and Wildlife Service, to implement</t>
  </si>
  <si>
    <t>Hawaii's Aquatic Invasive Species Management Plan</t>
  </si>
  <si>
    <t>U.S. Department of the Interior, Fish and Wildlife Service, Fish and Wildlife Management Assistance Grant (CFDA 15.608)</t>
  </si>
  <si>
    <t xml:space="preserve">Salary and operating costs for implementing the State of Hawaii Aquatic Invasive Species Management Plan, which includes investigating, monitoring, </t>
  </si>
  <si>
    <t>controlling and eradicating invasive species; identifying new invasives.</t>
  </si>
  <si>
    <t>Ray Uchimura</t>
  </si>
  <si>
    <t>808-587-0096</t>
  </si>
  <si>
    <t>HI FY17-18 Coral Reef Management</t>
  </si>
  <si>
    <t>S-551-C (Sub Account)</t>
  </si>
  <si>
    <t>Administration (NOAA) for use in supporting coral reef projects.</t>
  </si>
  <si>
    <t>NOAA, National Ocean Service, Coral Reef Conservation Program Grant (CFDA 11.482)</t>
  </si>
  <si>
    <t xml:space="preserve">Salary and operating costs to conduct coral reefs projects such as day use mooring buoys, Kona coral reef monitoring; DAR legal support; South Kohala </t>
  </si>
  <si>
    <t>Implementaiton Coordination; South Kohala and West Maui reduction of pollutant loans, Moon calendar; West Maui coral reef resilience; asssessment of</t>
  </si>
  <si>
    <t>reef settlement; conducting stream corridor assessments, supporting Makai Watch, and understanding coral health.</t>
  </si>
  <si>
    <t>William Walsh/Ray Uchimura</t>
  </si>
  <si>
    <t>Recruitment Dynamics of Scleractinian Corals along Kona</t>
  </si>
  <si>
    <t>S-564-C (Sub Account)</t>
  </si>
  <si>
    <t xml:space="preserve">This fund was established to account for federal grant monies received from the U.S. Department of Interior National Park Service for use in supporting </t>
  </si>
  <si>
    <t>Scleractinian Corals along the Kona Coast of the Big Island of Hawaii.</t>
  </si>
  <si>
    <t>U.S. Department of Interior,  National Park Service, Scleractinian Corals along the KONA Coast  (CFDA 15.944)</t>
  </si>
  <si>
    <t xml:space="preserve">Salary and operating costs for the use in providing a center for the preservation, interpretation, and perpetuation of traditional native Hawaiian activities </t>
  </si>
  <si>
    <t xml:space="preserve">and culture, and to demonstrate historic land use patterns as well as to provide a needed resource for the education, enjoyment, and appreciation of such </t>
  </si>
  <si>
    <t>traditional native Hawaiian activities and culture by local residents and visitors.</t>
  </si>
  <si>
    <t>Earl Miyamoto/Ray Uchimura</t>
  </si>
  <si>
    <t>808-832-5017</t>
  </si>
  <si>
    <t>Species Recovery/Education (False Killer Whales)</t>
  </si>
  <si>
    <t>S-580-C (Sub Account)</t>
  </si>
  <si>
    <t xml:space="preserve">This fund was established to account for federal grant monies received from the Department of National Oceanic and Atmospheric Administration, </t>
  </si>
  <si>
    <t xml:space="preserve"> to support the conServation and recovery of False Killer whales (Pseudorca crassidens), as well as other endagered cetaceans, in the MHI.</t>
  </si>
  <si>
    <t>National Oceanic and Atmospheric Administration (NOAA), Unallied Science Program (CFDA 11.472)</t>
  </si>
  <si>
    <t xml:space="preserve">Salary and Operating Costs for the use of enhansing conservation and recovery of the insular false killer whale in the main Hawaiian Islands by learning </t>
  </si>
  <si>
    <t>more about the temporal and spatial use patterns of the insular false killer whale population and by targeting outreaach to fishers, boaters, and tour operators.</t>
  </si>
  <si>
    <t>Troy Sakihara</t>
  </si>
  <si>
    <t>808-933-3447</t>
  </si>
  <si>
    <t>HI Anchialine Habitats Inventory</t>
  </si>
  <si>
    <t>S-594-C (Non-Appropriated)</t>
  </si>
  <si>
    <t>U.S. Department of Interior, Fish and Wildlife Service, Coastal Program (CFDA 15.630)</t>
  </si>
  <si>
    <t>Operating Cost to conduct Comprehensive Inventory of Anchialine Habitats throughout Maui County and Oahu.</t>
  </si>
  <si>
    <t>James Cogswell</t>
  </si>
  <si>
    <t>LNR 402</t>
  </si>
  <si>
    <t>587-4187</t>
  </si>
  <si>
    <t>Forests and Wildlife Resources</t>
  </si>
  <si>
    <t>S-504-C</t>
  </si>
  <si>
    <t>This fund was established to account for federal grant monies from U.S. Department of Interior, Fish and Wildlife Service for Statewide Wildlife Restoration</t>
  </si>
  <si>
    <t>Program..  This fund also receives monies from U.S. Department of Agriculture for the implementation of various NRCS Grants/Agreements</t>
  </si>
  <si>
    <t>U.S. Department of Interior, Fish &amp; Willdife Service, U.S. Department of Agriculture</t>
  </si>
  <si>
    <t>Research and control forest insect disease, increase the population of endangered species and develop unique ecosystem.</t>
  </si>
  <si>
    <t>The variance in revenues and expenditures between FY 16 &amp; 17 reflects increased in project spending in FY 17.  Grants are ending FY 18.</t>
  </si>
  <si>
    <t>State Fire Assistance</t>
  </si>
  <si>
    <t>Other Federal - P (Sub Account)</t>
  </si>
  <si>
    <t>S-530-C</t>
  </si>
  <si>
    <t xml:space="preserve">This fund was established to account for federal grant monies from U.S. Department of Agriculture , Forest Service for the implementation of </t>
  </si>
  <si>
    <t>Cooperative Fire Protection State Fire Assistance/Voluntary Fire Assistance</t>
  </si>
  <si>
    <t>U.S. Department of Agriculture - Forest Service</t>
  </si>
  <si>
    <t>All expenses relating to the implementation  of Federal Grant approved projects  - State Fire Assistance/Voluntary Fire Assistance</t>
  </si>
  <si>
    <t>The variance between FY 14 to FY 16 is due to encumbrances paid and increased spending.  The variance between FY 16 &amp; 17 revenues and expenditures</t>
  </si>
  <si>
    <t>is due to decrease in grant amount in FY 17.</t>
  </si>
  <si>
    <t>Multi-species Habitat Conservation Plan-Kauai</t>
  </si>
  <si>
    <t>S-533-C</t>
  </si>
  <si>
    <t>This fund was established to account for federal grant monies from U.S. Department of Interior, Fish &amp; Wildlife Service for the implementation of</t>
  </si>
  <si>
    <t>Multi-Species Habitat Conservation Plan - Kauai</t>
  </si>
  <si>
    <t>U.S. Department of Interior, Fish and Wildlife Service</t>
  </si>
  <si>
    <t xml:space="preserve">All expenses relating to the implementation  of Federal Grant approved projects - protection and recovery of trust resources of the islands.  </t>
  </si>
  <si>
    <t>Grant is expended over the life of the grant.  Grant closed FY 17.</t>
  </si>
  <si>
    <t>Endangered Wildlife Program</t>
  </si>
  <si>
    <t>Act 134. SLH 2013</t>
  </si>
  <si>
    <t>S-535-C</t>
  </si>
  <si>
    <t xml:space="preserve">This fund was established to account for federal grant monies received from U.S. Department of Interior, Fish &amp; Wildlife Service, Endangered Wildlife </t>
  </si>
  <si>
    <t>Program.</t>
  </si>
  <si>
    <t>All expenses relating to the implementation  of Federal Grant approved projects - funding for programs for supporting the conservation and recovery</t>
  </si>
  <si>
    <t>of the Alala,,Koloa, Kauai forest birds and endangered insect and snail species, as well as operations and maintenance of the captive breeding</t>
  </si>
  <si>
    <t>facilities for four endangered birds on Maui and Hawaii Islands.</t>
  </si>
  <si>
    <t>Grant is expended over the life of the grant.  This is a recurring grant.</t>
  </si>
  <si>
    <t>Other Federal - P (Non-Appropriated)</t>
  </si>
  <si>
    <t>Non- Appropriated</t>
  </si>
  <si>
    <t>S-569-C</t>
  </si>
  <si>
    <t xml:space="preserve">This fund was established to account for federal grant monies received from U.S. Department of Interior, Fish &amp; Wildlife Service, Hawaii Nongame </t>
  </si>
  <si>
    <t>Management Program - to manage, preserve and protect native avifauna and their habitats.</t>
  </si>
  <si>
    <t>Mauna Kea Fire Vehicles</t>
  </si>
  <si>
    <t>S-570-C</t>
  </si>
  <si>
    <t>All expenses relating to the implementation  of Federal Grant approved projects - for the Mauna Kea Fire Vehicles</t>
  </si>
  <si>
    <t>Grant closed.</t>
  </si>
  <si>
    <t>Restoration of Mauna Kea Dry Forest</t>
  </si>
  <si>
    <t>A119/SL 15</t>
  </si>
  <si>
    <t>S-582-C</t>
  </si>
  <si>
    <t>This fund was established to account for federal grant monies received from U.S. Department of Interior, Fish &amp; Wildlife Service, Restoration of Mauna</t>
  </si>
  <si>
    <t>Kea Dry Forest</t>
  </si>
  <si>
    <t>All expenses relating to the implementation  of Federal Grant approved projects - for the Restoration of Mauna Kea Dry Forest</t>
  </si>
  <si>
    <t>Grant is expended over the life of the grant. Grant ends 6/30/18.</t>
  </si>
  <si>
    <t>REINTRODUCTION AND RECOVERY OF THE ALALA</t>
  </si>
  <si>
    <t>S-581-C</t>
  </si>
  <si>
    <t xml:space="preserve">This fund was established to account for federal grant monies received from U.S. Department of Interior, Fish &amp; Wildlife Service, Reintroduction and </t>
  </si>
  <si>
    <t>Recovery of the Alala.</t>
  </si>
  <si>
    <t>The grant is expended over the life of the grant.</t>
  </si>
  <si>
    <t>KAUAI SEABIRD HCP COORDINATION FY16</t>
  </si>
  <si>
    <t>S-589-C</t>
  </si>
  <si>
    <t>This fund was established to account for federal grant monies received from U.S. Department of Interior, Fish &amp; Wildlife Service,Kauai Seabird HCP</t>
  </si>
  <si>
    <t>Coordination FY 16</t>
  </si>
  <si>
    <t>All expenses relating to the implementation  of Federal Grant approved projects - for the Kauai Seabird HCP Coordination</t>
  </si>
  <si>
    <t>The grant is expended at the life of the grant.</t>
  </si>
  <si>
    <t>SONG-METERS FOR KAUAI FOREST BIRDS</t>
  </si>
  <si>
    <t>S-601-C</t>
  </si>
  <si>
    <t>This fund was established to account for federal grant monies received from U.S. Department of Interior, Fish &amp; Wildlife Service, Ground-truthing Model</t>
  </si>
  <si>
    <t>Predictions for song-meters for Kauai Forest Birds</t>
  </si>
  <si>
    <t>LIDAR ACQUISITION FOR ALAKAI</t>
  </si>
  <si>
    <t>S-602-C</t>
  </si>
  <si>
    <t>This fund was established to account for federal grant monies received from U.S. Department of Interior, Fish &amp; Wildlife Service, Lidar Acquisition for</t>
  </si>
  <si>
    <t>Alakai</t>
  </si>
  <si>
    <t>All expenses relating to the implementation  of Federal Grant approved projects - for the Lidar Acquisition for Alakai</t>
  </si>
  <si>
    <t>S-604-C</t>
  </si>
  <si>
    <t xml:space="preserve">This fund was established to account for federal grant monies received from U.S. Department of Interior, Fish &amp; Wildlife Service, Genetic Analysis of </t>
  </si>
  <si>
    <t>Akikiki and Akekee</t>
  </si>
  <si>
    <t>All expenses relating to the implementation  of Federal Grant approved projects - for the Genetic Analysis of Akikiki and Akekee</t>
  </si>
  <si>
    <t>Kauai Seabird KIUC HCP</t>
  </si>
  <si>
    <t>S-607-C</t>
  </si>
  <si>
    <t>This fund was established to account for federal grant monies received from U.S. Department of Interior, Fish &amp; Wildlife Service, Kauai Seabird KIUC HCP</t>
  </si>
  <si>
    <t>All expenses relating to the implementation  of Federal Grant approved projects - for the Kauai Seabird KIUC HCP</t>
  </si>
  <si>
    <t>Grant ends 6/30/18.</t>
  </si>
  <si>
    <t>Michael Yoshinaga</t>
  </si>
  <si>
    <t>LNR 404</t>
  </si>
  <si>
    <t>587-0241</t>
  </si>
  <si>
    <t>Kahana Stream Restoration Project</t>
  </si>
  <si>
    <t>S-574</t>
  </si>
  <si>
    <t>Matching funds for fish habitat restortation and hau tree removal project on Kahana Stream, Oahu.</t>
  </si>
  <si>
    <t>U.S. Fish and Wildlife Management Assistance Award.</t>
  </si>
  <si>
    <t>Funds are used for vegetation removal and outplaning supplies (e.g., equipment rental, herbicide, weed control fabric, etc.) and contracting vegetation removal professionals.</t>
  </si>
  <si>
    <t>N/A</t>
  </si>
  <si>
    <t>Variance in Revenues between FY 2017 and FY 2018 due to unexpended funds remaining from federal grant for project completion.</t>
  </si>
  <si>
    <t>Variance in Expenditures between FY 2017 and FY 2018 due to unexpended balance remaining upon project completion in September 2017.</t>
  </si>
  <si>
    <t>Iao Stream Fish Passage Project</t>
  </si>
  <si>
    <t>S-593-C</t>
  </si>
  <si>
    <t>Matching funds to improve biological connectivity and restore native ecosystem functions at specific sites on Wailuku River (formerly Iao Stream), Maui.</t>
  </si>
  <si>
    <t>Funds will be used at specific sites for professional services and materials to modify existing stream diversion structures and/or identified barriers to fish migration on Wailuku River.</t>
  </si>
  <si>
    <t>Variance in Revenues between FY 2017 and FY 2018 due to altering schedule of tasks to be performed.</t>
  </si>
  <si>
    <t>Variance in Expenditures between FY 2017 and FY 2018 due to altering schedule of tasks to be performed.</t>
  </si>
  <si>
    <t>Robert Farrell</t>
  </si>
  <si>
    <t>LNR 405</t>
  </si>
  <si>
    <t>587-0066</t>
  </si>
  <si>
    <t>JEA</t>
  </si>
  <si>
    <t>S-505-C</t>
  </si>
  <si>
    <t>Parent account for other federal fund approparaitions</t>
  </si>
  <si>
    <t xml:space="preserve">Federal funds grants roll-over </t>
  </si>
  <si>
    <t>Domestic Cannabis Eradication/surpress</t>
  </si>
  <si>
    <t>S-538-C (Sub-Account)</t>
  </si>
  <si>
    <t>This fund was established to account for federal grant monies received from the U.S. Department of Justice, Drug Enforcement Administration,</t>
  </si>
  <si>
    <t xml:space="preserve">to supplement State funding for the eradication and suppression of domestic cannabis.  Funds are also provided by the U.S. Department of Justice via </t>
  </si>
  <si>
    <t>the Department of Attorney General's Office.</t>
  </si>
  <si>
    <t>U.S. Department of Justice, Drug Enforcement Administration</t>
  </si>
  <si>
    <t>Herbicidal eradication of marijuana on State lands.</t>
  </si>
  <si>
    <t>Revenue decrease is due to decrease in federal award monies for eradication purposes.</t>
  </si>
  <si>
    <t>Joint Enforcement Agreement (JEA)</t>
  </si>
  <si>
    <t>S-539-C (Sub-Account)</t>
  </si>
  <si>
    <t xml:space="preserve">This fund was established to account for federal grant monies received from the Joint Enforcement Agreement between the U.S. Department of Commerce, </t>
  </si>
  <si>
    <t>Commerce, National Oceanic Atmospheric Administration and the State Dept of Land and Natural Resources</t>
  </si>
  <si>
    <t>U.S. Department of Commerce, National Oceanic and Atmospheric Administration</t>
  </si>
  <si>
    <t>Revenues and Expenditures increase is due to increased award monies to purchase a patrol vessel.</t>
  </si>
  <si>
    <t>HI Hunter Ed Grant-Online Registration</t>
  </si>
  <si>
    <t>Act 124, SLH2016</t>
  </si>
  <si>
    <t xml:space="preserve">S-572-C </t>
  </si>
  <si>
    <t>This fund was established to account for federal grant monies received from U.S. Department of Interior, Fish and Wildlife Service, for the</t>
  </si>
  <si>
    <t>supplemental online registration option for Basic Hunter Education Courses.</t>
  </si>
  <si>
    <t>Expenses associated with the maintenance of the online registration system of the Hunter Education Program.</t>
  </si>
  <si>
    <t>Emma Yuen</t>
  </si>
  <si>
    <t>LNR 407</t>
  </si>
  <si>
    <t>587-0054</t>
  </si>
  <si>
    <t>Natural Area Reserves &amp; Watershed Management</t>
  </si>
  <si>
    <t>S-507-C (Parent Account)</t>
  </si>
  <si>
    <t>This fund is established to account for federal  grant monies from U.S. Dept. of Interior Fish and Wildlife Service for the implementation of various programs.</t>
  </si>
  <si>
    <t>Federal Grants from U.S. Department of the Interior, Fish and Wildlife Service</t>
  </si>
  <si>
    <t>All expenses relating to the implementation of Federal Grants within the natural areas and watersheds Statewide.</t>
  </si>
  <si>
    <t>All expenses relating to the YCC (Americorps) grant; support of invasive species control and other approved federal projects withinthe Natural Area Reserves (NAR) and Watershed Areas Statewide.</t>
  </si>
  <si>
    <t xml:space="preserve">Grant ends FY 18.  </t>
  </si>
  <si>
    <t>Statewide Endangered Plant Program</t>
  </si>
  <si>
    <t>S-541-C (Sub Account)</t>
  </si>
  <si>
    <t>This fund was established to receive and expend federal grant monies - endangered plant program protection in the natural areas and watersheds statewide.</t>
  </si>
  <si>
    <t>U.S, Department of the Interior, Fish &amp; Wildlife Service</t>
  </si>
  <si>
    <t>All expenses relating to the implementation  of Federal Grant approved projects - endangared plant protection within the the natural and watersheds statewide.</t>
  </si>
  <si>
    <t xml:space="preserve">The variance between FY 14 &amp; FY 16 in revenues and expenditures reflects FY 14 encumbrances paid in FY 15. The variance in FY 15 &amp; 16 revenues </t>
  </si>
  <si>
    <t>and expenditures reflects increase in grant amount in FY 16 and the variance between FY 16 &amp; FY 17  revenues and expenditures reflects the decrease</t>
  </si>
  <si>
    <t>in federal funding in FY 17.</t>
  </si>
  <si>
    <t>Yellow - Faced Bee Species</t>
  </si>
  <si>
    <t>Other Federal Funds - P</t>
  </si>
  <si>
    <t>S-542-C (Sub-Account)</t>
  </si>
  <si>
    <t>This fund was established to account for federal grant monies received from U.S. Department of Interior, Fish &amp; Wildlife Service for the Yellow-Faced Bee</t>
  </si>
  <si>
    <t>Grant - to conduct collaborative research in the area of Species of Concern and Declining Species and Habitat.</t>
  </si>
  <si>
    <t>U.S. Department of the Army</t>
  </si>
  <si>
    <t>All expenses relating to the implementation  of Federal Grant approved projects - funding for the research done  for one year.</t>
  </si>
  <si>
    <t>Grant closed</t>
  </si>
  <si>
    <t>KALUANUI PROTECTIVE FENCING</t>
  </si>
  <si>
    <t>A134/SLH 2013</t>
  </si>
  <si>
    <t>S-544-C (Sub-Account)</t>
  </si>
  <si>
    <t>This fund was established to receive and expend federal grant monies for Kaluanui Protective Fencing</t>
  </si>
  <si>
    <t>All expenses relating to the implementation  of Federal Grant approved projects for Kaluanui Protective Fencing</t>
  </si>
  <si>
    <t>Grant award expended over the life of the grant. Grant ends 9/20/18.</t>
  </si>
  <si>
    <t>Ka'u Forest Invasives Control</t>
  </si>
  <si>
    <t>Non-appropriated</t>
  </si>
  <si>
    <t>S-554-C (Sub-Account)</t>
  </si>
  <si>
    <t>This fund was established to receive and expend federal grant monies - Ka'u Forest Invasives Control</t>
  </si>
  <si>
    <t>All expenses relating to the implementation  of Federal Grant approved projects - Ka'u Forest Invasives Control</t>
  </si>
  <si>
    <t>Grant award expended over the life of the grant. Grant ends 9/30/18.</t>
  </si>
  <si>
    <t>Pu'u Wa-awa'a Forest Reserve Prot &amp; Rest</t>
  </si>
  <si>
    <t>S-555-C</t>
  </si>
  <si>
    <t>This fund was established to receive and expend federal grant monies - Pu'u wa'a-wa'a Forest Reserve Protection and Restoration</t>
  </si>
  <si>
    <t xml:space="preserve">All expenses relating to the implementation  of Federal Grant approved projects - endangared plant protection within the the natural and watersheds </t>
  </si>
  <si>
    <t>statewide</t>
  </si>
  <si>
    <t>Endangered Invertebrate Program</t>
  </si>
  <si>
    <t>S-567-C (Sub Account)</t>
  </si>
  <si>
    <t>This fund was established to receive and expend federal grant monies - for the endangered invertebrate program.</t>
  </si>
  <si>
    <t>All expenses relating to the implementation  of Federal Grant approved projects - for the endangered invertebrate program.</t>
  </si>
  <si>
    <t>The variance between FY 15 - FY 17 revenues and expenditures reflects encumbrances paid in FY 16 &amp; 17.</t>
  </si>
  <si>
    <t>SEPP PREDATOR PROOF EXCLOSURE STRUCTURE</t>
  </si>
  <si>
    <t>S-568-C</t>
  </si>
  <si>
    <t>This fund was established to receive and expend federal grant monies for the SEPP Predator Proof Exclosure Structure</t>
  </si>
  <si>
    <t>All expenses relating to the implementation  of Federal Grant approved projects - SEPP Predator Proof Exclosure Structure</t>
  </si>
  <si>
    <t>Grant award expended over the life of the grant. Grant ends 9/30/19</t>
  </si>
  <si>
    <t>Ahihi Kinau Coastal Wetlands</t>
  </si>
  <si>
    <t>S-571-C</t>
  </si>
  <si>
    <t>This fund was established to receive and expend federal grant monies - for the Ahihi Kinau Coastal Wetlands</t>
  </si>
  <si>
    <t>All expenses relating to the implementation  of Federal Grant approved projects - for the Ahihi Kinau Coastal Wetlands.</t>
  </si>
  <si>
    <t>Grant ends 6/30/17</t>
  </si>
  <si>
    <t>SEPP Strategic Plan</t>
  </si>
  <si>
    <t>S-573-C</t>
  </si>
  <si>
    <t>This fund was established to receive and expend federal grant monies - for the SEPP Strategic Plan.</t>
  </si>
  <si>
    <t>All expenses relating to the implementation  of Federal Grant approved projects - for the SEPP Strategic Plan</t>
  </si>
  <si>
    <t xml:space="preserve">Grant award expended over the life of the grant. The variance between FY 16 &amp; 17 in revenues and expenditures reflects the FY 16 encumbrances paid </t>
  </si>
  <si>
    <t>in FY 17.</t>
  </si>
  <si>
    <t>Puaahala Acquisition</t>
  </si>
  <si>
    <t>S-583</t>
  </si>
  <si>
    <t>This fund was established to receive and expend federal grant monies - for the Puaahala Acquisition</t>
  </si>
  <si>
    <t>All expenses relating to the implementation  of Federal Grant approved projects - for the Puaahala Acquisition</t>
  </si>
  <si>
    <t>Land Acquistion - one time transaction</t>
  </si>
  <si>
    <t>Kohala Mountain Biodiversity Protection</t>
  </si>
  <si>
    <t>S-16-584</t>
  </si>
  <si>
    <t>This fund was established to receive and expend federal grant monies - for the Kohala Mountain Biodiversity Protection</t>
  </si>
  <si>
    <t>All expenses relating to the implementation  of Federal Grant approved projects - for the Kohala Mountain Biodiversity Protection</t>
  </si>
  <si>
    <t>Grant award expended over the life of the grant. Grant ends 8/31/18</t>
  </si>
  <si>
    <t>Enhancing Rare Native Invertebrates</t>
  </si>
  <si>
    <t>S-585</t>
  </si>
  <si>
    <t>This fund was established to receive and expend federal grant monies - for enhancing rare native invertebrates.</t>
  </si>
  <si>
    <t>All expenses relating to the implementation  of Federal Grant approved projects - for enhancing rare native invertebrates.</t>
  </si>
  <si>
    <t>Puuahala Watershed Acquisition</t>
  </si>
  <si>
    <t>S-588</t>
  </si>
  <si>
    <t>This fund was established to receive and expend federal grant monies - for the Puuahala Watershed Acquisition.</t>
  </si>
  <si>
    <t>All expenses relating to the implementation  of Federal Grant approved projects - for the Puaahala Watershed Acquisition</t>
  </si>
  <si>
    <t>Pupukea Mauka Recovery Land Acquisition</t>
  </si>
  <si>
    <t>S-603-C</t>
  </si>
  <si>
    <t>This fund was established to receive and expend federal grant monies - for the Pupukea Mauka Recovery Land Acquisition</t>
  </si>
  <si>
    <t>All expenses relating to the implementation  of Federal Grant approved projects - for the Pupukea Mauka Recovery Land Acquisition</t>
  </si>
  <si>
    <t>Creating Yellow Faced Bees Nest Habitat</t>
  </si>
  <si>
    <t>S-605-C</t>
  </si>
  <si>
    <t>This fund was established to receive and expend federal grant monies for blackburns sphinx moth genetics and habitat assessment</t>
  </si>
  <si>
    <t>All expenses relating to the implementation  of Federal Grant approved projects - blackburns sphinx moth genetics and habitat assessment</t>
  </si>
  <si>
    <t>The variance between FY 17 &amp; FY 18 reflects FY 17 encumbrances paid in FY 18</t>
  </si>
  <si>
    <t>S-606-C</t>
  </si>
  <si>
    <t>This fund was established to receive and expend federal grant monies in creating yellow faced bee nest habitat</t>
  </si>
  <si>
    <t>All expenses relating to the implementation  of Federal Grant approved projects in creating yellow faced bee nest habitat</t>
  </si>
  <si>
    <t>RESTRE &amp; REINTRO EWA CHAFF-FLWR &amp; AKOKO</t>
  </si>
  <si>
    <t>S-608-C</t>
  </si>
  <si>
    <t>This fund was established to receive and expend federal grant monies - for the restoration and reintroduction of Ewa Chaff-flower and Akoko</t>
  </si>
  <si>
    <t>All expenses relating to the implementation  of Federal Grant approved projects - for the restoration and reintroduction of Ewa Chaff-flower and Akoko</t>
  </si>
  <si>
    <t>Grant award expended over the life of the grant.</t>
  </si>
  <si>
    <t>Olaa Kilauea Forest Protection</t>
  </si>
  <si>
    <t>S-610-C</t>
  </si>
  <si>
    <t>This fund was established to receive and expend federal grant monies for the Olaa Kilauea Forest Protection</t>
  </si>
  <si>
    <t>All expenses relating to the implementation  of Federal Grant approved projects for the Olaa Kilauea Forest Protection</t>
  </si>
  <si>
    <t>Grant ends 6/30/18</t>
  </si>
  <si>
    <t>Brian Kanenaka</t>
  </si>
  <si>
    <t>LNR 805</t>
  </si>
  <si>
    <t>587-0332</t>
  </si>
  <si>
    <t>Statewide Marine Fisheries Development</t>
  </si>
  <si>
    <t>S-508-C (Parent Account)</t>
  </si>
  <si>
    <t>This fund was established to account for federal grant monies received from the U.S. Department of Interior, Fish and Wildlife Service, Sport Fish Restoration Program, for the purpose of conducting statewide marine fisheries development activities.</t>
  </si>
  <si>
    <t>U.S. Department of Interior, Fish and Wildlife Service, Sportfish Restoration Grant (CFDA 15.605)</t>
  </si>
  <si>
    <t>Salaries and operating costs for the development and maintenance of man‑made shelters and structures (artificial reefs) for attracting and sustaining marine life to new fishing areas, thus improving recreational fishing opportunities.</t>
  </si>
  <si>
    <t>Other Federal - N</t>
  </si>
  <si>
    <t>S-565-C (Sub Account)</t>
  </si>
  <si>
    <t>This fund was established to account for federal grant monies received from the U.S. Department of Interior, Fish and Wildlife Service, Sport Fish Restoration Program, for the purpose of conducting statewide marine fisheries development activities - was changed to S-214.</t>
  </si>
  <si>
    <t>Alyson Yim</t>
  </si>
  <si>
    <t>LNR 810</t>
  </si>
  <si>
    <t>587-0259</t>
  </si>
  <si>
    <t>Prevention of Natural Disasters</t>
  </si>
  <si>
    <t>Other Federal Funds- P</t>
  </si>
  <si>
    <t>S-510-C</t>
  </si>
  <si>
    <t>Parent account for roll-over federal funds received from the Federal Emergency Management Agency to carry out Flood Plain Management activities and develop a flood hazard mitigation plan to strengthen the State's role in the National Flood Insurance Program, dam safety grants from the National Dam Safety Program and NOAA grants for flood mitigation.</t>
  </si>
  <si>
    <t xml:space="preserve">Roll-over funds </t>
  </si>
  <si>
    <t>Program activities, including but not limited to:  maintain/update of the Statewide Flood Control plan; National Flood Insurance Program; prepare post-flood reports; collect flood data; coordinate stream maintenance activities; inspect existing dams and reservoirs; and provide technical support to state, federal and private dam owners.</t>
  </si>
  <si>
    <t>S-545-C</t>
  </si>
  <si>
    <t>Operating federal fund for LNR 810 program.  This fund was established to account for federal grant monies received from the Federal Emergency Management Agency for Community Assistance Program grant activities</t>
  </si>
  <si>
    <t>FEMA Community Assistance Program federal grant</t>
  </si>
  <si>
    <t>Payroll, program operating expenses</t>
  </si>
  <si>
    <t>National Dam Safety Program</t>
  </si>
  <si>
    <t>S-546-C</t>
  </si>
  <si>
    <t>Operating federal fund for LNR 810 program.  This fund was established to account for federal grant monies received from the Federal Emergency Management Agency to carry out dam safety grant activities.</t>
  </si>
  <si>
    <t xml:space="preserve">FEMA Dam Safety federal grant </t>
  </si>
  <si>
    <t>Program operating expenses</t>
  </si>
  <si>
    <t>Cooperating Technical Partners</t>
  </si>
  <si>
    <t>S-547-C</t>
  </si>
  <si>
    <t>Operating federal fund for LNR 810 program.  This fund was established to account for federal grant monies received from the Federal Emergency Management Agency for Cooperating Technical Partners grant activities.</t>
  </si>
  <si>
    <t xml:space="preserve">FEMA Cooperating Technical Partners federal grant </t>
  </si>
  <si>
    <t>Ceiling increase due to availabiliy of additional grant funding and FEMA approval of proposed tasks/activities.</t>
  </si>
  <si>
    <t xml:space="preserve">Program will expand outreach and technical assistance activities due to increased grant funding.  
Revenue and expenditure estimates reflect increase in grant funding. </t>
  </si>
  <si>
    <t>Other Federa-P (Parent Account)</t>
  </si>
  <si>
    <t>Parent Account, federal grants fully accounted in separate appropriations.</t>
  </si>
  <si>
    <t>Grant ended.</t>
  </si>
  <si>
    <t>Appropriation account not extended.</t>
  </si>
  <si>
    <t>Variance is due to varying grant award.</t>
  </si>
  <si>
    <t>Appropriation account changed.</t>
  </si>
  <si>
    <t>Variance due to varying grant award.</t>
  </si>
  <si>
    <t>S-592-C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</si>
</sst>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0"/>
      <name val="Arial"/>
    </font>
    <font>
      <sz val="11"/>
      <color theme="1"/>
      <name val="Calibri"/>
      <family val="2"/>
      <scheme val="minor"/>
    </font>
    <font>
      <b/>
      <sz val="10"/>
      <name val="Arial"/>
      <family val="2"/>
    </font>
    <font>
      <u/>
      <sz val="10"/>
      <name val="Arial"/>
      <family val="2"/>
    </font>
    <font>
      <sz val="10"/>
      <name val="Arial"/>
      <family val="2"/>
    </font>
    <font>
      <b/>
      <sz val="8"/>
      <color indexed="81"/>
      <name val="Tahoma"/>
      <charset val="1"/>
    </font>
    <font>
      <sz val="8"/>
      <color indexed="81"/>
      <name val="Tahoma"/>
      <charset val="1"/>
    </font>
    <font>
      <sz val="12"/>
      <name val="Helv"/>
    </font>
    <font>
      <sz val="10"/>
      <color indexed="8"/>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4" fillId="0" borderId="0"/>
    <xf numFmtId="0" fontId="7" fillId="0" borderId="0"/>
    <xf numFmtId="0" fontId="1" fillId="0" borderId="0"/>
  </cellStyleXfs>
  <cellXfs count="141">
    <xf numFmtId="0" fontId="0" fillId="0" borderId="0" xfId="0"/>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10" xfId="0" applyFill="1" applyBorder="1"/>
    <xf numFmtId="0" fontId="0" fillId="2" borderId="11" xfId="0" applyFill="1" applyBorder="1"/>
    <xf numFmtId="38" fontId="0" fillId="2" borderId="3" xfId="0" applyNumberFormat="1" applyFill="1" applyBorder="1"/>
    <xf numFmtId="38" fontId="0" fillId="0" borderId="3" xfId="0" applyNumberFormat="1" applyFill="1" applyBorder="1"/>
    <xf numFmtId="0" fontId="4" fillId="3" borderId="0" xfId="1" applyFill="1"/>
    <xf numFmtId="0" fontId="4" fillId="3" borderId="0" xfId="1" applyFont="1" applyFill="1" applyAlignment="1" applyProtection="1">
      <alignment horizontal="left" vertical="top" wrapText="1"/>
    </xf>
    <xf numFmtId="0" fontId="4" fillId="3" borderId="0" xfId="1" applyFont="1" applyFill="1" applyAlignment="1" applyProtection="1">
      <alignment horizontal="left" vertical="top" wrapText="1"/>
    </xf>
    <xf numFmtId="0" fontId="0" fillId="3" borderId="1" xfId="0" applyFill="1" applyBorder="1"/>
    <xf numFmtId="0" fontId="0" fillId="3" borderId="2" xfId="0" applyFill="1" applyBorder="1"/>
    <xf numFmtId="38" fontId="0" fillId="0" borderId="0" xfId="0" applyNumberFormat="1"/>
    <xf numFmtId="0" fontId="4" fillId="3" borderId="1" xfId="0" applyFont="1" applyFill="1" applyBorder="1"/>
    <xf numFmtId="0" fontId="0" fillId="0" borderId="0" xfId="0" applyAlignment="1">
      <alignment horizontal="center" wrapText="1"/>
    </xf>
    <xf numFmtId="38" fontId="0" fillId="3" borderId="3" xfId="0" applyNumberFormat="1" applyFill="1" applyBorder="1"/>
    <xf numFmtId="0" fontId="0" fillId="3" borderId="0" xfId="0" applyFill="1"/>
    <xf numFmtId="0" fontId="4" fillId="3" borderId="0" xfId="0" applyFont="1" applyFill="1"/>
    <xf numFmtId="0" fontId="0" fillId="3" borderId="0" xfId="0" applyFill="1" applyBorder="1"/>
    <xf numFmtId="38" fontId="4" fillId="0" borderId="0" xfId="0" applyNumberFormat="1" applyFont="1"/>
    <xf numFmtId="0" fontId="4" fillId="3" borderId="0" xfId="0" applyFont="1" applyFill="1" applyAlignment="1" applyProtection="1">
      <alignment vertical="top"/>
    </xf>
    <xf numFmtId="0" fontId="0" fillId="0" borderId="0" xfId="0" applyAlignment="1">
      <alignment vertical="top"/>
    </xf>
    <xf numFmtId="0" fontId="4" fillId="3" borderId="1" xfId="1" applyFill="1" applyBorder="1" applyAlignment="1">
      <alignment vertical="top"/>
    </xf>
    <xf numFmtId="0" fontId="4" fillId="3" borderId="2" xfId="1" applyFill="1" applyBorder="1" applyAlignment="1">
      <alignment vertical="top"/>
    </xf>
    <xf numFmtId="0" fontId="4" fillId="3" borderId="0" xfId="1" applyFont="1" applyFill="1" applyAlignment="1">
      <alignment vertical="top"/>
    </xf>
    <xf numFmtId="0" fontId="4" fillId="3" borderId="0" xfId="1" applyFill="1" applyAlignment="1">
      <alignment vertical="top"/>
    </xf>
    <xf numFmtId="0" fontId="4" fillId="3" borderId="0" xfId="1" applyFill="1" applyBorder="1" applyAlignment="1">
      <alignment vertical="top"/>
    </xf>
    <xf numFmtId="0" fontId="4" fillId="3" borderId="0" xfId="1" applyFont="1" applyFill="1" applyAlignment="1" applyProtection="1">
      <alignment vertical="top" wrapText="1"/>
    </xf>
    <xf numFmtId="38" fontId="4" fillId="3" borderId="3" xfId="1" applyNumberFormat="1" applyFill="1" applyBorder="1"/>
    <xf numFmtId="38" fontId="0" fillId="2" borderId="3" xfId="0" applyNumberFormat="1" applyFill="1" applyBorder="1" applyAlignment="1">
      <alignment vertical="top"/>
    </xf>
    <xf numFmtId="38" fontId="4" fillId="3" borderId="14" xfId="1" applyNumberFormat="1" applyFill="1" applyBorder="1"/>
    <xf numFmtId="38" fontId="0" fillId="0" borderId="3" xfId="0" applyNumberFormat="1" applyFill="1" applyBorder="1" applyAlignment="1">
      <alignment vertical="top"/>
    </xf>
    <xf numFmtId="38" fontId="4" fillId="3" borderId="13" xfId="1" applyNumberFormat="1" applyFill="1" applyBorder="1"/>
    <xf numFmtId="0" fontId="0" fillId="2" borderId="10" xfId="0" applyFill="1" applyBorder="1" applyAlignment="1">
      <alignment vertical="top"/>
    </xf>
    <xf numFmtId="0" fontId="0" fillId="2" borderId="6" xfId="0" applyFill="1" applyBorder="1" applyAlignment="1">
      <alignment vertical="top"/>
    </xf>
    <xf numFmtId="0" fontId="4" fillId="3" borderId="0" xfId="1" applyFont="1" applyFill="1" applyAlignment="1">
      <alignment vertical="top" wrapText="1"/>
    </xf>
    <xf numFmtId="0" fontId="4" fillId="3" borderId="1" xfId="1" applyFill="1" applyBorder="1"/>
    <xf numFmtId="0" fontId="4" fillId="3" borderId="0" xfId="1" applyFont="1" applyFill="1" applyAlignment="1" applyProtection="1">
      <alignment vertical="top"/>
    </xf>
    <xf numFmtId="0" fontId="4" fillId="3" borderId="1" xfId="1" applyFont="1" applyFill="1" applyBorder="1"/>
    <xf numFmtId="0" fontId="4" fillId="3" borderId="2" xfId="1" applyFill="1" applyBorder="1"/>
    <xf numFmtId="0" fontId="4" fillId="3" borderId="0" xfId="1" applyFont="1" applyFill="1"/>
    <xf numFmtId="0" fontId="4" fillId="3" borderId="0" xfId="1" applyFill="1" applyBorder="1"/>
    <xf numFmtId="0" fontId="0" fillId="3" borderId="1" xfId="0" applyFill="1" applyBorder="1" applyAlignment="1">
      <alignment vertical="top"/>
    </xf>
    <xf numFmtId="0" fontId="0" fillId="3" borderId="2" xfId="0" applyFill="1" applyBorder="1" applyAlignment="1">
      <alignment vertical="top"/>
    </xf>
    <xf numFmtId="0" fontId="4" fillId="3" borderId="1" xfId="0" applyFont="1" applyFill="1" applyBorder="1" applyAlignment="1">
      <alignment vertical="top"/>
    </xf>
    <xf numFmtId="0" fontId="4" fillId="3" borderId="2" xfId="0" applyFont="1" applyFill="1" applyBorder="1" applyAlignment="1">
      <alignment vertical="top"/>
    </xf>
    <xf numFmtId="38" fontId="0" fillId="3" borderId="3" xfId="0" applyNumberFormat="1" applyFill="1" applyBorder="1" applyAlignment="1">
      <alignment vertical="top"/>
    </xf>
    <xf numFmtId="38" fontId="0" fillId="3" borderId="4" xfId="0" applyNumberFormat="1" applyFill="1" applyBorder="1" applyAlignment="1">
      <alignment vertical="top"/>
    </xf>
    <xf numFmtId="0" fontId="0" fillId="3" borderId="0" xfId="0" applyFill="1" applyAlignment="1">
      <alignment horizontal="right"/>
    </xf>
    <xf numFmtId="0" fontId="4" fillId="3" borderId="2" xfId="0" applyFont="1" applyFill="1" applyBorder="1"/>
    <xf numFmtId="0" fontId="0" fillId="3" borderId="11" xfId="0" applyFill="1" applyBorder="1"/>
    <xf numFmtId="0" fontId="0" fillId="3" borderId="4" xfId="0" applyFill="1" applyBorder="1"/>
    <xf numFmtId="0" fontId="4" fillId="3" borderId="6"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38" fontId="0" fillId="3" borderId="4" xfId="0" applyNumberFormat="1" applyFill="1" applyBorder="1"/>
    <xf numFmtId="38" fontId="0" fillId="3" borderId="2" xfId="0" applyNumberFormat="1" applyFill="1" applyBorder="1"/>
    <xf numFmtId="0" fontId="4" fillId="3" borderId="11" xfId="0" applyFont="1" applyFill="1" applyBorder="1"/>
    <xf numFmtId="38" fontId="0" fillId="3" borderId="11" xfId="0" applyNumberFormat="1" applyFill="1" applyBorder="1"/>
    <xf numFmtId="0" fontId="0" fillId="3" borderId="8" xfId="0" applyFill="1" applyBorder="1"/>
    <xf numFmtId="0" fontId="0" fillId="3" borderId="9" xfId="0" applyFill="1" applyBorder="1"/>
    <xf numFmtId="38" fontId="0" fillId="3" borderId="6" xfId="0" applyNumberFormat="1" applyFill="1" applyBorder="1"/>
    <xf numFmtId="38" fontId="0" fillId="3" borderId="13" xfId="0" applyNumberFormat="1" applyFill="1" applyBorder="1"/>
    <xf numFmtId="0" fontId="0" fillId="3" borderId="5" xfId="0" applyFill="1" applyBorder="1"/>
    <xf numFmtId="38" fontId="0" fillId="3" borderId="9" xfId="0" applyNumberFormat="1" applyFill="1" applyBorder="1"/>
    <xf numFmtId="38" fontId="0" fillId="3" borderId="14" xfId="0" applyNumberFormat="1" applyFill="1" applyBorder="1"/>
    <xf numFmtId="0" fontId="0" fillId="3" borderId="12" xfId="0" applyFill="1" applyBorder="1"/>
    <xf numFmtId="38" fontId="0" fillId="3" borderId="12" xfId="0" applyNumberFormat="1" applyFill="1" applyBorder="1"/>
    <xf numFmtId="0" fontId="3" fillId="3" borderId="1" xfId="0" applyFont="1" applyFill="1" applyBorder="1"/>
    <xf numFmtId="38" fontId="0" fillId="3" borderId="1" xfId="0" applyNumberFormat="1" applyFill="1" applyBorder="1"/>
    <xf numFmtId="0" fontId="4" fillId="3" borderId="7" xfId="0" applyFont="1" applyFill="1" applyBorder="1"/>
    <xf numFmtId="0" fontId="0" fillId="3" borderId="7" xfId="0" applyFill="1" applyBorder="1"/>
    <xf numFmtId="0" fontId="0" fillId="3" borderId="10" xfId="0" applyFill="1" applyBorder="1"/>
    <xf numFmtId="0" fontId="0" fillId="3" borderId="6" xfId="0" applyFill="1" applyBorder="1"/>
    <xf numFmtId="0" fontId="1" fillId="3" borderId="2" xfId="3" applyFill="1" applyBorder="1"/>
    <xf numFmtId="0" fontId="4" fillId="3" borderId="2" xfId="1" applyFont="1" applyFill="1" applyBorder="1"/>
    <xf numFmtId="0" fontId="4" fillId="3" borderId="0" xfId="0" applyFont="1" applyFill="1" applyBorder="1"/>
    <xf numFmtId="0" fontId="1" fillId="3" borderId="0" xfId="3" applyFill="1"/>
    <xf numFmtId="0" fontId="1" fillId="3" borderId="1" xfId="3" applyFill="1" applyBorder="1"/>
    <xf numFmtId="0" fontId="8" fillId="3" borderId="0" xfId="0" applyNumberFormat="1" applyFont="1" applyFill="1" applyBorder="1" applyAlignment="1">
      <alignment vertical="top"/>
    </xf>
    <xf numFmtId="0" fontId="4" fillId="3" borderId="0" xfId="0" applyFont="1" applyFill="1" applyBorder="1" applyAlignment="1">
      <alignment vertical="top"/>
    </xf>
    <xf numFmtId="0" fontId="0" fillId="3" borderId="0" xfId="0" applyFont="1" applyFill="1" applyProtection="1"/>
    <xf numFmtId="0" fontId="0" fillId="3" borderId="0" xfId="0" applyFill="1" applyAlignment="1">
      <alignment vertical="top"/>
    </xf>
    <xf numFmtId="0" fontId="0" fillId="3" borderId="0" xfId="0" applyFill="1" applyBorder="1" applyAlignment="1">
      <alignment vertical="top"/>
    </xf>
    <xf numFmtId="0" fontId="0" fillId="3" borderId="0" xfId="0" applyFill="1" applyAlignment="1">
      <alignment horizontal="right" vertical="top"/>
    </xf>
    <xf numFmtId="0" fontId="0" fillId="3" borderId="1" xfId="0" applyFont="1" applyFill="1" applyBorder="1" applyAlignment="1">
      <alignment vertical="top"/>
    </xf>
    <xf numFmtId="0" fontId="0" fillId="3" borderId="2" xfId="0" applyFont="1" applyFill="1" applyBorder="1" applyAlignment="1">
      <alignment vertical="top"/>
    </xf>
    <xf numFmtId="0" fontId="4" fillId="3" borderId="0" xfId="0" applyFont="1" applyFill="1" applyAlignment="1">
      <alignment vertical="top"/>
    </xf>
    <xf numFmtId="0" fontId="0" fillId="3" borderId="11" xfId="0" applyFill="1" applyBorder="1" applyAlignment="1">
      <alignment vertical="top"/>
    </xf>
    <xf numFmtId="0" fontId="0" fillId="3" borderId="4" xfId="0" applyFill="1" applyBorder="1" applyAlignment="1">
      <alignment vertical="top"/>
    </xf>
    <xf numFmtId="0" fontId="4" fillId="3" borderId="6" xfId="0" applyFont="1" applyFill="1" applyBorder="1" applyAlignment="1">
      <alignment horizontal="center" vertical="top"/>
    </xf>
    <xf numFmtId="0" fontId="0" fillId="3" borderId="3" xfId="0" applyFill="1" applyBorder="1" applyAlignment="1">
      <alignment horizontal="center" vertical="top"/>
    </xf>
    <xf numFmtId="0" fontId="0" fillId="3" borderId="4" xfId="0" applyFill="1" applyBorder="1" applyAlignment="1">
      <alignment horizontal="center" vertical="top"/>
    </xf>
    <xf numFmtId="38" fontId="0" fillId="3" borderId="2" xfId="0" applyNumberFormat="1" applyFill="1" applyBorder="1" applyAlignment="1">
      <alignment vertical="top"/>
    </xf>
    <xf numFmtId="0" fontId="4" fillId="3" borderId="11" xfId="0" applyFont="1" applyFill="1" applyBorder="1" applyAlignment="1">
      <alignment vertical="top"/>
    </xf>
    <xf numFmtId="38" fontId="0" fillId="3" borderId="11" xfId="0" applyNumberFormat="1" applyFill="1" applyBorder="1" applyAlignment="1">
      <alignment vertical="top"/>
    </xf>
    <xf numFmtId="0" fontId="0" fillId="3" borderId="8" xfId="0" applyFill="1" applyBorder="1" applyAlignment="1">
      <alignment vertical="top"/>
    </xf>
    <xf numFmtId="0" fontId="0" fillId="3" borderId="9" xfId="0" applyFill="1" applyBorder="1" applyAlignment="1">
      <alignment vertical="top"/>
    </xf>
    <xf numFmtId="38" fontId="0" fillId="3" borderId="6" xfId="0" applyNumberFormat="1" applyFill="1" applyBorder="1" applyAlignment="1">
      <alignment vertical="top"/>
    </xf>
    <xf numFmtId="38" fontId="0" fillId="3" borderId="13" xfId="0" applyNumberFormat="1" applyFill="1" applyBorder="1" applyAlignment="1">
      <alignment vertical="top"/>
    </xf>
    <xf numFmtId="0" fontId="0" fillId="3" borderId="5" xfId="0" applyFill="1" applyBorder="1" applyAlignment="1">
      <alignment vertical="top"/>
    </xf>
    <xf numFmtId="38" fontId="0" fillId="3" borderId="9" xfId="0" applyNumberFormat="1" applyFill="1" applyBorder="1" applyAlignment="1">
      <alignment vertical="top"/>
    </xf>
    <xf numFmtId="38" fontId="0" fillId="3" borderId="14" xfId="0" applyNumberFormat="1" applyFill="1" applyBorder="1" applyAlignment="1">
      <alignment vertical="top"/>
    </xf>
    <xf numFmtId="0" fontId="0" fillId="3" borderId="12" xfId="0" applyFill="1" applyBorder="1" applyAlignment="1">
      <alignment vertical="top"/>
    </xf>
    <xf numFmtId="38" fontId="0" fillId="3" borderId="12" xfId="0" applyNumberFormat="1" applyFill="1" applyBorder="1" applyAlignment="1">
      <alignment vertical="top"/>
    </xf>
    <xf numFmtId="0" fontId="3" fillId="3" borderId="1" xfId="0" applyFont="1" applyFill="1" applyBorder="1" applyAlignment="1">
      <alignment vertical="top"/>
    </xf>
    <xf numFmtId="38" fontId="0" fillId="3" borderId="1" xfId="0" applyNumberFormat="1" applyFill="1" applyBorder="1" applyAlignment="1">
      <alignment vertical="top"/>
    </xf>
    <xf numFmtId="0" fontId="4" fillId="3" borderId="7" xfId="0" applyFont="1" applyFill="1" applyBorder="1" applyAlignment="1">
      <alignment vertical="top"/>
    </xf>
    <xf numFmtId="0" fontId="0" fillId="3" borderId="7" xfId="0" applyFill="1" applyBorder="1" applyAlignment="1">
      <alignment vertical="top"/>
    </xf>
    <xf numFmtId="0" fontId="0" fillId="3" borderId="10" xfId="0" applyFill="1" applyBorder="1" applyAlignment="1">
      <alignment vertical="top"/>
    </xf>
    <xf numFmtId="0" fontId="0" fillId="3" borderId="6" xfId="0" applyFill="1" applyBorder="1" applyAlignment="1">
      <alignment vertical="top"/>
    </xf>
    <xf numFmtId="39" fontId="4" fillId="3" borderId="2" xfId="2" applyNumberFormat="1" applyFont="1" applyFill="1" applyBorder="1" applyProtection="1">
      <protection locked="0"/>
    </xf>
    <xf numFmtId="0" fontId="4" fillId="3" borderId="0" xfId="0" applyFont="1" applyFill="1" applyProtection="1"/>
    <xf numFmtId="0" fontId="4" fillId="3" borderId="1" xfId="1" applyFont="1" applyFill="1" applyBorder="1" applyAlignment="1">
      <alignment vertical="top"/>
    </xf>
    <xf numFmtId="0" fontId="4" fillId="3" borderId="2" xfId="1" applyFont="1" applyFill="1" applyBorder="1" applyAlignment="1">
      <alignment vertical="top"/>
    </xf>
    <xf numFmtId="0" fontId="4" fillId="3" borderId="0" xfId="1" applyFont="1" applyFill="1" applyBorder="1"/>
    <xf numFmtId="0" fontId="4" fillId="3" borderId="1" xfId="3" applyFont="1" applyFill="1" applyBorder="1"/>
    <xf numFmtId="0" fontId="4" fillId="3" borderId="2" xfId="3" applyFont="1" applyFill="1" applyBorder="1"/>
    <xf numFmtId="0" fontId="2" fillId="3" borderId="11" xfId="0" applyFont="1" applyFill="1" applyBorder="1" applyAlignment="1">
      <alignment horizontal="center"/>
    </xf>
    <xf numFmtId="0" fontId="2" fillId="3" borderId="2" xfId="0" applyFont="1" applyFill="1" applyBorder="1" applyAlignment="1">
      <alignment horizontal="center"/>
    </xf>
    <xf numFmtId="0" fontId="2" fillId="3" borderId="4" xfId="0" applyFont="1" applyFill="1" applyBorder="1" applyAlignment="1">
      <alignment horizontal="center"/>
    </xf>
    <xf numFmtId="0" fontId="4" fillId="3" borderId="0" xfId="1" applyFont="1" applyFill="1" applyAlignment="1" applyProtection="1">
      <alignment horizontal="left" vertical="top" wrapText="1"/>
    </xf>
    <xf numFmtId="0" fontId="2" fillId="3" borderId="11" xfId="0" applyFont="1" applyFill="1" applyBorder="1" applyAlignment="1">
      <alignment horizontal="center" vertical="top"/>
    </xf>
    <xf numFmtId="0" fontId="2" fillId="3" borderId="2" xfId="0" applyFont="1" applyFill="1" applyBorder="1" applyAlignment="1">
      <alignment horizontal="center" vertical="top"/>
    </xf>
    <xf numFmtId="0" fontId="2" fillId="3" borderId="4" xfId="0" applyFont="1" applyFill="1" applyBorder="1" applyAlignment="1">
      <alignment horizontal="center" vertical="top"/>
    </xf>
    <xf numFmtId="0" fontId="4" fillId="3" borderId="0" xfId="0" applyFont="1" applyFill="1" applyAlignment="1">
      <alignment vertical="top" wrapText="1"/>
    </xf>
    <xf numFmtId="0" fontId="0" fillId="3" borderId="0" xfId="0" applyFill="1" applyAlignment="1">
      <alignment vertical="top" wrapText="1"/>
    </xf>
    <xf numFmtId="0" fontId="8" fillId="3" borderId="0" xfId="0" applyNumberFormat="1" applyFont="1" applyFill="1" applyBorder="1" applyAlignment="1">
      <alignment horizontal="left" vertical="top"/>
    </xf>
    <xf numFmtId="1" fontId="8" fillId="3" borderId="0" xfId="0" applyNumberFormat="1" applyFont="1" applyFill="1" applyBorder="1" applyAlignment="1">
      <alignment horizontal="left" vertical="top"/>
    </xf>
    <xf numFmtId="0" fontId="4" fillId="3" borderId="0" xfId="0" applyFont="1" applyFill="1" applyAlignment="1" applyProtection="1">
      <alignment horizontal="left" vertical="top" wrapText="1"/>
    </xf>
    <xf numFmtId="0" fontId="4" fillId="3" borderId="0" xfId="0" applyFont="1" applyFill="1" applyAlignment="1" applyProtection="1">
      <alignment horizontal="left"/>
    </xf>
    <xf numFmtId="0" fontId="4" fillId="3" borderId="0" xfId="0" applyFont="1" applyFill="1" applyAlignment="1" applyProtection="1">
      <alignment horizontal="left" vertical="top"/>
    </xf>
    <xf numFmtId="0" fontId="4" fillId="3" borderId="0" xfId="1" applyFont="1" applyFill="1" applyAlignment="1">
      <alignment vertical="top" wrapText="1"/>
    </xf>
    <xf numFmtId="0" fontId="0" fillId="3" borderId="0" xfId="0" applyFill="1" applyAlignment="1">
      <alignment vertical="top"/>
    </xf>
    <xf numFmtId="0" fontId="4" fillId="3" borderId="1" xfId="0" applyFont="1" applyFill="1" applyBorder="1" applyAlignment="1">
      <alignment vertical="top" wrapText="1"/>
    </xf>
    <xf numFmtId="0" fontId="0" fillId="3" borderId="2" xfId="0" applyFill="1" applyBorder="1" applyAlignment="1" applyProtection="1">
      <alignment horizontal="left" wrapText="1"/>
      <protection locked="0"/>
    </xf>
    <xf numFmtId="0" fontId="4" fillId="3" borderId="0" xfId="0" applyFont="1" applyFill="1" applyAlignment="1">
      <alignment horizontal="left" vertical="top" wrapText="1"/>
    </xf>
    <xf numFmtId="0" fontId="8" fillId="0" borderId="0" xfId="0" applyNumberFormat="1" applyFont="1" applyFill="1" applyBorder="1" applyAlignment="1">
      <alignment horizontal="left" vertical="top"/>
    </xf>
    <xf numFmtId="0" fontId="0" fillId="3" borderId="0" xfId="0" applyFont="1" applyFill="1" applyAlignment="1" applyProtection="1">
      <alignment horizontal="left"/>
    </xf>
  </cellXfs>
  <cellStyles count="4">
    <cellStyle name="Normal" xfId="0" builtinId="0"/>
    <cellStyle name="Normal 2" xfId="1"/>
    <cellStyle name="Normal 3" xfId="3"/>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C:\Users\cdelrmb\Downloads\DM_AccountSummaryDownload_20171112112048711.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BinaryMacroEnabled.12">
    <oleItems>
      <mc:AlternateContent xmlns:mc="http://schemas.openxmlformats.org/markup-compatibility/2006">
        <mc:Choice Requires="x14">
          <x14:oleItem name="!DM_AccountSummaryDownload_20171!R12C10" advise="1"/>
        </mc:Choice>
        <mc:Fallback>
          <oleItem name="!DM_AccountSummaryDownload_20171!R12C10" advise="1"/>
        </mc:Fallback>
      </mc:AlternateContent>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tabSelected="1" zoomScaleNormal="100" workbookViewId="0">
      <selection activeCell="F9" sqref="F9"/>
    </sheetView>
  </sheetViews>
  <sheetFormatPr defaultRowHeight="12.75" x14ac:dyDescent="0.2"/>
  <cols>
    <col min="1" max="2" width="14.7109375" customWidth="1"/>
    <col min="3" max="9" width="14"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5" t="s">
        <v>239</v>
      </c>
      <c r="I2" s="12"/>
    </row>
    <row r="3" spans="1:9" x14ac:dyDescent="0.2">
      <c r="A3" s="18" t="s">
        <v>3</v>
      </c>
      <c r="B3" s="15" t="s">
        <v>240</v>
      </c>
      <c r="C3" s="12"/>
      <c r="D3" s="12"/>
      <c r="E3" s="20"/>
      <c r="F3" s="18"/>
      <c r="G3" s="50" t="s">
        <v>5</v>
      </c>
      <c r="H3" s="51" t="s">
        <v>241</v>
      </c>
      <c r="I3" s="13"/>
    </row>
    <row r="4" spans="1:9" x14ac:dyDescent="0.2">
      <c r="A4" s="18" t="s">
        <v>6</v>
      </c>
      <c r="B4" s="15" t="s">
        <v>242</v>
      </c>
      <c r="C4" s="12"/>
      <c r="D4" s="12"/>
      <c r="E4" s="20"/>
      <c r="F4" s="18"/>
      <c r="G4" s="50" t="s">
        <v>8</v>
      </c>
      <c r="H4" s="15" t="s">
        <v>502</v>
      </c>
      <c r="I4" s="12"/>
    </row>
    <row r="5" spans="1:9" x14ac:dyDescent="0.2">
      <c r="A5" s="18" t="s">
        <v>10</v>
      </c>
      <c r="B5" s="15" t="s">
        <v>78</v>
      </c>
      <c r="C5" s="13"/>
      <c r="D5" s="13"/>
      <c r="E5" s="20"/>
      <c r="F5" s="18"/>
      <c r="G5" s="50" t="s">
        <v>12</v>
      </c>
      <c r="H5" s="51" t="s">
        <v>243</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244</v>
      </c>
      <c r="B9" s="18"/>
      <c r="C9" s="20"/>
      <c r="D9" s="20"/>
      <c r="E9" s="20"/>
      <c r="F9" s="20"/>
      <c r="G9" s="20"/>
      <c r="H9" s="20"/>
      <c r="I9" s="20"/>
    </row>
    <row r="10" spans="1:9" x14ac:dyDescent="0.2">
      <c r="A10" s="18" t="s">
        <v>245</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246</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247</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248</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13536355</v>
      </c>
      <c r="D22" s="17"/>
      <c r="E22" s="17"/>
      <c r="F22" s="17"/>
      <c r="G22" s="17"/>
      <c r="H22" s="17"/>
      <c r="I22" s="17"/>
    </row>
    <row r="23" spans="1:9" x14ac:dyDescent="0.2">
      <c r="A23" s="52" t="s">
        <v>36</v>
      </c>
      <c r="B23" s="53"/>
      <c r="C23" s="57">
        <v>0</v>
      </c>
      <c r="D23" s="17">
        <f t="shared" ref="D23:I23" si="0">C34</f>
        <v>3159</v>
      </c>
      <c r="E23" s="17">
        <f t="shared" si="0"/>
        <v>179177</v>
      </c>
      <c r="F23" s="17">
        <f t="shared" si="0"/>
        <v>192579</v>
      </c>
      <c r="G23" s="17">
        <f t="shared" si="0"/>
        <v>158799</v>
      </c>
      <c r="H23" s="17">
        <f t="shared" si="0"/>
        <v>0</v>
      </c>
      <c r="I23" s="17">
        <f t="shared" si="0"/>
        <v>0</v>
      </c>
    </row>
    <row r="24" spans="1:9" x14ac:dyDescent="0.2">
      <c r="A24" s="52" t="s">
        <v>37</v>
      </c>
      <c r="B24" s="53"/>
      <c r="C24" s="57">
        <v>2072393</v>
      </c>
      <c r="D24" s="17">
        <v>927717</v>
      </c>
      <c r="E24" s="17">
        <v>300803</v>
      </c>
      <c r="F24" s="17">
        <v>1381379</v>
      </c>
      <c r="G24" s="17">
        <v>1600000</v>
      </c>
      <c r="H24" s="17"/>
      <c r="I24" s="17"/>
    </row>
    <row r="25" spans="1:9" x14ac:dyDescent="0.2">
      <c r="A25" s="52" t="s">
        <v>38</v>
      </c>
      <c r="B25" s="53"/>
      <c r="C25" s="57">
        <v>652132</v>
      </c>
      <c r="D25" s="17">
        <v>875699</v>
      </c>
      <c r="E25" s="17">
        <v>274901</v>
      </c>
      <c r="F25" s="57">
        <v>1415159</v>
      </c>
      <c r="G25" s="17">
        <v>1758799</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-1417102</v>
      </c>
      <c r="D29" s="17">
        <v>124000</v>
      </c>
      <c r="E29" s="17">
        <v>-12500</v>
      </c>
      <c r="F29" s="17"/>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-1417102</v>
      </c>
      <c r="D32" s="57">
        <f t="shared" si="1"/>
        <v>124000</v>
      </c>
      <c r="E32" s="57">
        <f t="shared" si="1"/>
        <v>-12500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3159</v>
      </c>
      <c r="D34" s="57">
        <f t="shared" ref="D34:I34" si="2">+D23+D24-D25+D32</f>
        <v>179177</v>
      </c>
      <c r="E34" s="57">
        <f>+E23+E24-E25+E32</f>
        <v>192579</v>
      </c>
      <c r="F34" s="57">
        <f t="shared" si="2"/>
        <v>158799</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v>307330</v>
      </c>
      <c r="D36" s="64">
        <v>271894</v>
      </c>
      <c r="E36" s="64">
        <v>263405</v>
      </c>
      <c r="F36" s="17">
        <v>1412480</v>
      </c>
      <c r="G36" s="17"/>
      <c r="H36" s="17"/>
      <c r="I36" s="17"/>
    </row>
    <row r="37" spans="1:9" x14ac:dyDescent="0.2">
      <c r="A37" s="61"/>
      <c r="B37" s="62"/>
      <c r="C37" s="63"/>
      <c r="D37" s="64"/>
      <c r="E37" s="64"/>
      <c r="F37" s="17"/>
      <c r="G37" s="17"/>
      <c r="H37" s="17"/>
      <c r="I37" s="17"/>
    </row>
    <row r="38" spans="1:9" x14ac:dyDescent="0.2">
      <c r="A38" s="52" t="s">
        <v>44</v>
      </c>
      <c r="B38" s="65"/>
      <c r="C38" s="66">
        <f>C34-C36</f>
        <v>-304171</v>
      </c>
      <c r="D38" s="66">
        <f t="shared" ref="D38:I38" si="3">D34-D36</f>
        <v>-92717</v>
      </c>
      <c r="E38" s="66">
        <f t="shared" si="3"/>
        <v>-70826</v>
      </c>
      <c r="F38" s="67">
        <f t="shared" si="3"/>
        <v>-1253681</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2"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77</v>
      </c>
      <c r="C4" s="12"/>
      <c r="D4" s="12"/>
      <c r="E4" s="20"/>
      <c r="F4" s="18"/>
      <c r="G4" s="50" t="s">
        <v>8</v>
      </c>
      <c r="H4" s="15" t="s">
        <v>9</v>
      </c>
      <c r="I4" s="12"/>
    </row>
    <row r="5" spans="1:9" x14ac:dyDescent="0.2">
      <c r="A5" s="18" t="s">
        <v>10</v>
      </c>
      <c r="B5" s="15" t="s">
        <v>78</v>
      </c>
      <c r="C5" s="13"/>
      <c r="D5" s="13"/>
      <c r="E5" s="20"/>
      <c r="F5" s="18"/>
      <c r="G5" s="50" t="s">
        <v>12</v>
      </c>
      <c r="H5" s="51" t="s">
        <v>79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80</v>
      </c>
      <c r="B9" s="18"/>
      <c r="C9" s="20"/>
      <c r="D9" s="20"/>
      <c r="E9" s="20"/>
      <c r="F9" s="20"/>
      <c r="G9" s="20"/>
      <c r="H9" s="20"/>
      <c r="I9" s="20"/>
    </row>
    <row r="10" spans="1:9" x14ac:dyDescent="0.2">
      <c r="A10" s="18" t="s">
        <v>81</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82</v>
      </c>
      <c r="B14" s="18"/>
      <c r="C14" s="20"/>
      <c r="D14" s="20"/>
      <c r="E14" s="20"/>
      <c r="F14" s="20"/>
      <c r="G14" s="20"/>
      <c r="H14" s="20"/>
      <c r="I14" s="20"/>
    </row>
    <row r="15" spans="1:9" x14ac:dyDescent="0.2">
      <c r="A15" s="18" t="s">
        <v>83</v>
      </c>
      <c r="B15" s="18"/>
      <c r="C15" s="20"/>
      <c r="D15" s="20"/>
      <c r="E15" s="20"/>
      <c r="F15" s="20"/>
      <c r="G15" s="20"/>
      <c r="H15" s="20"/>
      <c r="I15" s="20"/>
    </row>
    <row r="16" spans="1:9" x14ac:dyDescent="0.2">
      <c r="A16" s="18" t="s">
        <v>84</v>
      </c>
      <c r="B16" s="18"/>
      <c r="C16" s="20"/>
      <c r="D16" s="20"/>
      <c r="E16" s="20"/>
      <c r="F16" s="20"/>
      <c r="G16" s="20"/>
      <c r="H16" s="20"/>
      <c r="I16" s="20"/>
    </row>
    <row r="17" spans="1:10" x14ac:dyDescent="0.2">
      <c r="A17" s="19" t="s">
        <v>23</v>
      </c>
      <c r="B17" s="18"/>
      <c r="C17" s="20"/>
      <c r="D17" s="20"/>
      <c r="E17" s="20"/>
      <c r="F17" s="20"/>
      <c r="G17" s="20"/>
      <c r="H17" s="20"/>
      <c r="I17" s="20"/>
    </row>
    <row r="18" spans="1:10" x14ac:dyDescent="0.2">
      <c r="A18" s="18"/>
      <c r="B18" s="18"/>
      <c r="C18" s="20"/>
      <c r="D18" s="20"/>
      <c r="E18" s="20"/>
      <c r="F18" s="20"/>
      <c r="G18" s="20"/>
      <c r="H18" s="20"/>
      <c r="I18" s="20"/>
    </row>
    <row r="19" spans="1:10" x14ac:dyDescent="0.2">
      <c r="A19" s="19" t="s">
        <v>24</v>
      </c>
      <c r="B19" s="18"/>
      <c r="C19" s="20"/>
      <c r="D19" s="20"/>
      <c r="E19" s="20"/>
      <c r="F19" s="20"/>
      <c r="G19" s="20"/>
      <c r="H19" s="20"/>
      <c r="I19" s="20"/>
    </row>
    <row r="20" spans="1:10" x14ac:dyDescent="0.2">
      <c r="A20" s="78" t="s">
        <v>85</v>
      </c>
      <c r="B20" s="20"/>
      <c r="C20" s="20"/>
      <c r="D20" s="20"/>
      <c r="E20" s="20"/>
      <c r="F20" s="20"/>
      <c r="G20" s="20"/>
      <c r="H20" s="20"/>
      <c r="I20" s="20"/>
    </row>
    <row r="21" spans="1:10" x14ac:dyDescent="0.2">
      <c r="A21" s="120" t="s">
        <v>25</v>
      </c>
      <c r="B21" s="121"/>
      <c r="C21" s="121"/>
      <c r="D21" s="121"/>
      <c r="E21" s="121"/>
      <c r="F21" s="121"/>
      <c r="G21" s="121"/>
      <c r="H21" s="121"/>
      <c r="I21" s="122"/>
    </row>
    <row r="22" spans="1:10" x14ac:dyDescent="0.2">
      <c r="A22" s="52"/>
      <c r="B22" s="53"/>
      <c r="C22" s="54" t="s">
        <v>26</v>
      </c>
      <c r="D22" s="54" t="s">
        <v>27</v>
      </c>
      <c r="E22" s="54" t="s">
        <v>28</v>
      </c>
      <c r="F22" s="54" t="s">
        <v>29</v>
      </c>
      <c r="G22" s="54" t="s">
        <v>30</v>
      </c>
      <c r="H22" s="54" t="s">
        <v>31</v>
      </c>
      <c r="I22" s="54" t="s">
        <v>32</v>
      </c>
    </row>
    <row r="23" spans="1:10" x14ac:dyDescent="0.2">
      <c r="A23" s="52"/>
      <c r="B23" s="53"/>
      <c r="C23" s="55" t="s">
        <v>33</v>
      </c>
      <c r="D23" s="56" t="s">
        <v>33</v>
      </c>
      <c r="E23" s="55" t="s">
        <v>33</v>
      </c>
      <c r="F23" s="55" t="s">
        <v>33</v>
      </c>
      <c r="G23" s="55" t="s">
        <v>34</v>
      </c>
      <c r="H23" s="55" t="s">
        <v>34</v>
      </c>
      <c r="I23" s="55" t="s">
        <v>34</v>
      </c>
    </row>
    <row r="24" spans="1:10" x14ac:dyDescent="0.2">
      <c r="A24" s="52" t="s">
        <v>35</v>
      </c>
      <c r="B24" s="53"/>
      <c r="C24" s="57">
        <v>35000</v>
      </c>
      <c r="D24" s="17"/>
      <c r="E24" s="17">
        <v>60000</v>
      </c>
      <c r="F24" s="17">
        <v>60000</v>
      </c>
      <c r="G24" s="17">
        <v>0</v>
      </c>
      <c r="H24" s="17">
        <v>38237</v>
      </c>
      <c r="I24" s="17">
        <v>40000</v>
      </c>
      <c r="J24" s="14"/>
    </row>
    <row r="25" spans="1:10" x14ac:dyDescent="0.2">
      <c r="A25" s="52" t="s">
        <v>36</v>
      </c>
      <c r="B25" s="53"/>
      <c r="C25" s="57">
        <v>0</v>
      </c>
      <c r="D25" s="17">
        <f t="shared" ref="D25:I25" si="0">C36</f>
        <v>2433</v>
      </c>
      <c r="E25" s="17">
        <f t="shared" si="0"/>
        <v>30593</v>
      </c>
      <c r="F25" s="17">
        <f t="shared" si="0"/>
        <v>43361</v>
      </c>
      <c r="G25" s="17">
        <f t="shared" si="0"/>
        <v>26068</v>
      </c>
      <c r="H25" s="17">
        <f t="shared" si="0"/>
        <v>28068</v>
      </c>
      <c r="I25" s="17">
        <f t="shared" si="0"/>
        <v>13068</v>
      </c>
    </row>
    <row r="26" spans="1:10" x14ac:dyDescent="0.2">
      <c r="A26" s="52" t="s">
        <v>37</v>
      </c>
      <c r="B26" s="53"/>
      <c r="C26" s="57">
        <v>2433</v>
      </c>
      <c r="D26" s="17">
        <v>29248</v>
      </c>
      <c r="E26" s="17">
        <v>16984</v>
      </c>
      <c r="F26" s="17">
        <v>55478</v>
      </c>
      <c r="G26" s="17">
        <v>50000</v>
      </c>
      <c r="H26" s="17">
        <v>35000</v>
      </c>
      <c r="I26" s="17">
        <v>35000</v>
      </c>
    </row>
    <row r="27" spans="1:10" x14ac:dyDescent="0.2">
      <c r="A27" s="52" t="s">
        <v>38</v>
      </c>
      <c r="B27" s="53"/>
      <c r="C27" s="57">
        <v>0</v>
      </c>
      <c r="D27" s="17">
        <v>1088</v>
      </c>
      <c r="E27" s="17">
        <v>4216</v>
      </c>
      <c r="F27" s="57">
        <v>72771</v>
      </c>
      <c r="G27" s="17">
        <v>48000</v>
      </c>
      <c r="H27" s="17">
        <v>50000</v>
      </c>
      <c r="I27" s="17">
        <v>45000</v>
      </c>
    </row>
    <row r="28" spans="1:10" x14ac:dyDescent="0.2">
      <c r="A28" s="52"/>
      <c r="B28" s="53"/>
      <c r="C28" s="57"/>
      <c r="D28" s="17"/>
      <c r="E28" s="17"/>
      <c r="F28" s="17"/>
      <c r="G28" s="17"/>
      <c r="H28" s="17"/>
      <c r="I28" s="17"/>
    </row>
    <row r="29" spans="1:10" x14ac:dyDescent="0.2">
      <c r="A29" s="52" t="s">
        <v>39</v>
      </c>
      <c r="B29" s="13"/>
      <c r="C29" s="58"/>
      <c r="D29" s="58"/>
      <c r="E29" s="58"/>
      <c r="F29" s="58"/>
      <c r="G29" s="58"/>
      <c r="H29" s="58"/>
      <c r="I29" s="57"/>
    </row>
    <row r="30" spans="1:10" x14ac:dyDescent="0.2">
      <c r="A30" s="59" t="s">
        <v>40</v>
      </c>
      <c r="B30" s="53"/>
      <c r="C30" s="57"/>
      <c r="D30" s="60"/>
      <c r="E30" s="58"/>
      <c r="F30" s="58"/>
      <c r="G30" s="58"/>
      <c r="H30" s="58"/>
      <c r="I30" s="57"/>
    </row>
    <row r="31" spans="1:10" x14ac:dyDescent="0.2">
      <c r="A31" s="61"/>
      <c r="B31" s="62"/>
      <c r="C31" s="57"/>
      <c r="D31" s="17">
        <v>0</v>
      </c>
      <c r="E31" s="17">
        <v>0</v>
      </c>
      <c r="F31" s="17">
        <v>0</v>
      </c>
      <c r="G31" s="17"/>
      <c r="H31" s="17"/>
      <c r="I31" s="17"/>
    </row>
    <row r="32" spans="1:10"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0</v>
      </c>
      <c r="D34" s="57">
        <f t="shared" si="1"/>
        <v>0</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2433</v>
      </c>
      <c r="D36" s="57">
        <f t="shared" ref="D36:I36" si="2">+D25+D26-D27+D34</f>
        <v>30593</v>
      </c>
      <c r="E36" s="57">
        <f>+E25+E26-E27+E34</f>
        <v>43361</v>
      </c>
      <c r="F36" s="57">
        <f t="shared" si="2"/>
        <v>26068</v>
      </c>
      <c r="G36" s="57">
        <f>+G25+G26-G27+G34</f>
        <v>28068</v>
      </c>
      <c r="H36" s="57">
        <f>+H25+H26-H27+H34</f>
        <v>13068</v>
      </c>
      <c r="I36" s="57">
        <f t="shared" si="2"/>
        <v>3068</v>
      </c>
    </row>
    <row r="37" spans="1:9" x14ac:dyDescent="0.2">
      <c r="A37" s="61"/>
      <c r="B37" s="62"/>
      <c r="C37" s="63"/>
      <c r="D37" s="64"/>
      <c r="E37" s="64"/>
      <c r="F37" s="17"/>
      <c r="G37" s="17"/>
      <c r="H37" s="17"/>
      <c r="I37" s="17"/>
    </row>
    <row r="38" spans="1:9" x14ac:dyDescent="0.2">
      <c r="A38" s="52" t="s">
        <v>43</v>
      </c>
      <c r="B38" s="53"/>
      <c r="C38" s="63">
        <v>5334</v>
      </c>
      <c r="D38" s="64"/>
      <c r="E38" s="64"/>
      <c r="F38" s="17">
        <v>17400</v>
      </c>
      <c r="G38" s="17">
        <v>28068</v>
      </c>
      <c r="H38" s="17">
        <v>13068</v>
      </c>
      <c r="I38" s="17">
        <v>3068</v>
      </c>
    </row>
    <row r="39" spans="1:9" x14ac:dyDescent="0.2">
      <c r="A39" s="61"/>
      <c r="B39" s="62"/>
      <c r="C39" s="63"/>
      <c r="D39" s="64"/>
      <c r="E39" s="64"/>
      <c r="F39" s="17"/>
      <c r="G39" s="17"/>
      <c r="H39" s="17"/>
      <c r="I39" s="17"/>
    </row>
    <row r="40" spans="1:9" x14ac:dyDescent="0.2">
      <c r="A40" s="52" t="s">
        <v>44</v>
      </c>
      <c r="B40" s="65"/>
      <c r="C40" s="66">
        <f>C36-C38</f>
        <v>-2901</v>
      </c>
      <c r="D40" s="66">
        <f t="shared" ref="D40:I40" si="3">D36-D38</f>
        <v>30593</v>
      </c>
      <c r="E40" s="66">
        <f t="shared" si="3"/>
        <v>43361</v>
      </c>
      <c r="F40" s="67">
        <f t="shared" si="3"/>
        <v>8668</v>
      </c>
      <c r="G40" s="67">
        <f t="shared" si="3"/>
        <v>0</v>
      </c>
      <c r="H40" s="67">
        <f t="shared" si="3"/>
        <v>0</v>
      </c>
      <c r="I40" s="67">
        <f t="shared" si="3"/>
        <v>0</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86</v>
      </c>
      <c r="C4" s="12"/>
      <c r="D4" s="12"/>
      <c r="E4" s="20"/>
      <c r="F4" s="18"/>
      <c r="G4" s="50" t="s">
        <v>8</v>
      </c>
      <c r="H4" s="15" t="s">
        <v>9</v>
      </c>
      <c r="I4" s="12"/>
    </row>
    <row r="5" spans="1:9" x14ac:dyDescent="0.2">
      <c r="A5" s="18" t="s">
        <v>10</v>
      </c>
      <c r="B5" s="15" t="s">
        <v>78</v>
      </c>
      <c r="C5" s="13"/>
      <c r="D5" s="13"/>
      <c r="E5" s="20"/>
      <c r="F5" s="18"/>
      <c r="G5" s="50" t="s">
        <v>12</v>
      </c>
      <c r="H5" s="51" t="s">
        <v>87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88</v>
      </c>
      <c r="B9" s="18"/>
      <c r="C9" s="20"/>
      <c r="D9" s="20"/>
      <c r="E9" s="20"/>
      <c r="F9" s="20"/>
      <c r="G9" s="20"/>
      <c r="H9" s="20"/>
      <c r="I9" s="20"/>
    </row>
    <row r="10" spans="1:9" x14ac:dyDescent="0.2">
      <c r="A10" s="18" t="s">
        <v>89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90</v>
      </c>
      <c r="B14" s="18"/>
      <c r="C14" s="20"/>
      <c r="D14" s="20"/>
      <c r="E14" s="20"/>
      <c r="F14" s="20"/>
      <c r="G14" s="20"/>
      <c r="H14" s="20"/>
      <c r="I14" s="20"/>
    </row>
    <row r="15" spans="1:9" x14ac:dyDescent="0.2">
      <c r="A15" s="18" t="s">
        <v>91</v>
      </c>
      <c r="B15" s="18"/>
      <c r="C15" s="20"/>
      <c r="D15" s="20"/>
      <c r="E15" s="20"/>
      <c r="F15" s="20"/>
      <c r="G15" s="20"/>
      <c r="H15" s="20"/>
      <c r="I15" s="20"/>
    </row>
    <row r="16" spans="1:9" x14ac:dyDescent="0.2">
      <c r="A16" s="18" t="s">
        <v>92</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78" t="s">
        <v>85</v>
      </c>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100000</v>
      </c>
      <c r="D24" s="17">
        <v>100000</v>
      </c>
      <c r="E24" s="17">
        <v>297000</v>
      </c>
      <c r="F24" s="17">
        <v>0</v>
      </c>
      <c r="G24" s="17">
        <v>0</v>
      </c>
      <c r="H24" s="17">
        <v>100000</v>
      </c>
      <c r="I24" s="17">
        <v>100000</v>
      </c>
    </row>
    <row r="25" spans="1:9" x14ac:dyDescent="0.2">
      <c r="A25" s="52" t="s">
        <v>36</v>
      </c>
      <c r="B25" s="53"/>
      <c r="C25" s="57">
        <v>0</v>
      </c>
      <c r="D25" s="17">
        <f t="shared" ref="D25:I25" si="0">C36</f>
        <v>37314</v>
      </c>
      <c r="E25" s="17">
        <f t="shared" si="0"/>
        <v>34703</v>
      </c>
      <c r="F25" s="17">
        <f t="shared" si="0"/>
        <v>25962</v>
      </c>
      <c r="G25" s="17">
        <f t="shared" si="0"/>
        <v>46083</v>
      </c>
      <c r="H25" s="17">
        <f t="shared" si="0"/>
        <v>62083</v>
      </c>
      <c r="I25" s="17">
        <f t="shared" si="0"/>
        <v>71083</v>
      </c>
    </row>
    <row r="26" spans="1:9" x14ac:dyDescent="0.2">
      <c r="A26" s="52" t="s">
        <v>37</v>
      </c>
      <c r="B26" s="53"/>
      <c r="C26" s="57">
        <v>53545</v>
      </c>
      <c r="D26" s="17">
        <v>73667</v>
      </c>
      <c r="E26" s="17">
        <v>58533</v>
      </c>
      <c r="F26" s="17">
        <v>91962</v>
      </c>
      <c r="G26" s="17">
        <v>95000</v>
      </c>
      <c r="H26" s="17">
        <v>95000</v>
      </c>
      <c r="I26" s="17">
        <v>95000</v>
      </c>
    </row>
    <row r="27" spans="1:9" x14ac:dyDescent="0.2">
      <c r="A27" s="52" t="s">
        <v>38</v>
      </c>
      <c r="B27" s="53"/>
      <c r="C27" s="57">
        <v>67035</v>
      </c>
      <c r="D27" s="17">
        <v>86278</v>
      </c>
      <c r="E27" s="17">
        <v>82274</v>
      </c>
      <c r="F27" s="57">
        <v>71841</v>
      </c>
      <c r="G27" s="17">
        <v>79000</v>
      </c>
      <c r="H27" s="17">
        <v>86000</v>
      </c>
      <c r="I27" s="17">
        <v>95000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50804</v>
      </c>
      <c r="D31" s="17">
        <v>10000</v>
      </c>
      <c r="E31" s="17">
        <v>15000</v>
      </c>
      <c r="F31" s="17">
        <v>0</v>
      </c>
      <c r="G31" s="17">
        <v>0</v>
      </c>
      <c r="H31" s="17">
        <v>0</v>
      </c>
      <c r="I31" s="17">
        <v>0</v>
      </c>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50804</v>
      </c>
      <c r="D34" s="57">
        <f t="shared" si="1"/>
        <v>10000</v>
      </c>
      <c r="E34" s="57">
        <f t="shared" si="1"/>
        <v>15000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37314</v>
      </c>
      <c r="D36" s="57">
        <f t="shared" ref="D36:I36" si="2">+D25+D26-D27+D34</f>
        <v>34703</v>
      </c>
      <c r="E36" s="57">
        <f>+E25+E26-E27+E34</f>
        <v>25962</v>
      </c>
      <c r="F36" s="57">
        <f t="shared" si="2"/>
        <v>46083</v>
      </c>
      <c r="G36" s="57">
        <f>+G25+G26-G27+G34</f>
        <v>62083</v>
      </c>
      <c r="H36" s="57">
        <f>+H25+H26-H27+H34</f>
        <v>71083</v>
      </c>
      <c r="I36" s="57">
        <f t="shared" si="2"/>
        <v>71083</v>
      </c>
    </row>
    <row r="37" spans="1:9" x14ac:dyDescent="0.2">
      <c r="A37" s="61"/>
      <c r="B37" s="62"/>
      <c r="C37" s="63"/>
      <c r="D37" s="64"/>
      <c r="E37" s="64"/>
      <c r="F37" s="17"/>
      <c r="G37" s="17"/>
      <c r="H37" s="17"/>
      <c r="I37" s="17"/>
    </row>
    <row r="38" spans="1:9" x14ac:dyDescent="0.2">
      <c r="A38" s="52" t="s">
        <v>43</v>
      </c>
      <c r="B38" s="53"/>
      <c r="C38" s="63">
        <v>0</v>
      </c>
      <c r="D38" s="64">
        <v>0</v>
      </c>
      <c r="E38" s="64">
        <v>9513</v>
      </c>
      <c r="F38" s="17">
        <v>112</v>
      </c>
      <c r="G38" s="17">
        <v>62083</v>
      </c>
      <c r="H38" s="17">
        <v>71083</v>
      </c>
      <c r="I38" s="17">
        <v>71083</v>
      </c>
    </row>
    <row r="39" spans="1:9" x14ac:dyDescent="0.2">
      <c r="A39" s="61"/>
      <c r="B39" s="62"/>
      <c r="C39" s="63"/>
      <c r="D39" s="64"/>
      <c r="E39" s="64"/>
      <c r="F39" s="17"/>
      <c r="G39" s="17"/>
      <c r="H39" s="17"/>
      <c r="I39" s="17"/>
    </row>
    <row r="40" spans="1:9" x14ac:dyDescent="0.2">
      <c r="A40" s="52" t="s">
        <v>44</v>
      </c>
      <c r="B40" s="65"/>
      <c r="C40" s="66">
        <f>C36-C38</f>
        <v>37314</v>
      </c>
      <c r="D40" s="66">
        <f t="shared" ref="D40:I40" si="3">D36-D38</f>
        <v>34703</v>
      </c>
      <c r="E40" s="66">
        <f t="shared" si="3"/>
        <v>16449</v>
      </c>
      <c r="F40" s="67">
        <f t="shared" si="3"/>
        <v>45971</v>
      </c>
      <c r="G40" s="67">
        <f t="shared" si="3"/>
        <v>0</v>
      </c>
      <c r="H40" s="67">
        <f t="shared" si="3"/>
        <v>0</v>
      </c>
      <c r="I40" s="67">
        <f t="shared" si="3"/>
        <v>0</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93</v>
      </c>
      <c r="I2" s="12"/>
    </row>
    <row r="3" spans="1:9" x14ac:dyDescent="0.2">
      <c r="A3" s="18" t="s">
        <v>3</v>
      </c>
      <c r="B3" s="15" t="s">
        <v>63</v>
      </c>
      <c r="C3" s="12"/>
      <c r="D3" s="12"/>
      <c r="E3" s="20"/>
      <c r="F3" s="18"/>
      <c r="G3" s="50" t="s">
        <v>5</v>
      </c>
      <c r="H3" s="13" t="s">
        <v>94</v>
      </c>
      <c r="I3" s="13"/>
    </row>
    <row r="4" spans="1:9" x14ac:dyDescent="0.2">
      <c r="A4" s="18" t="s">
        <v>6</v>
      </c>
      <c r="B4" s="15" t="s">
        <v>95</v>
      </c>
      <c r="C4" s="12"/>
      <c r="D4" s="12"/>
      <c r="E4" s="20"/>
      <c r="F4" s="18"/>
      <c r="G4" s="50" t="s">
        <v>8</v>
      </c>
      <c r="H4" s="15" t="s">
        <v>9</v>
      </c>
      <c r="I4" s="12"/>
    </row>
    <row r="5" spans="1:9" x14ac:dyDescent="0.2">
      <c r="A5" s="18" t="s">
        <v>10</v>
      </c>
      <c r="B5" s="15" t="s">
        <v>78</v>
      </c>
      <c r="C5" s="13"/>
      <c r="D5" s="13"/>
      <c r="E5" s="20"/>
      <c r="F5" s="18"/>
      <c r="G5" s="50" t="s">
        <v>12</v>
      </c>
      <c r="H5" s="51" t="s">
        <v>96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97</v>
      </c>
      <c r="B9" s="18"/>
      <c r="C9" s="20"/>
      <c r="D9" s="20"/>
      <c r="E9" s="20"/>
      <c r="F9" s="20"/>
      <c r="G9" s="20"/>
      <c r="H9" s="20"/>
      <c r="I9" s="20"/>
    </row>
    <row r="10" spans="1:9" x14ac:dyDescent="0.2">
      <c r="A10" s="18" t="s">
        <v>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99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100</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205000</v>
      </c>
      <c r="D22" s="17">
        <v>266519</v>
      </c>
      <c r="E22" s="17">
        <v>1060000</v>
      </c>
      <c r="F22" s="17">
        <v>0</v>
      </c>
      <c r="G22" s="17">
        <v>0</v>
      </c>
      <c r="H22" s="17">
        <v>200000</v>
      </c>
      <c r="I22" s="17">
        <v>200000</v>
      </c>
    </row>
    <row r="23" spans="1:9" x14ac:dyDescent="0.2">
      <c r="A23" s="52" t="s">
        <v>36</v>
      </c>
      <c r="B23" s="53"/>
      <c r="C23" s="57">
        <v>0</v>
      </c>
      <c r="D23" s="17">
        <f t="shared" ref="D23:I23" si="0">C34</f>
        <v>151357</v>
      </c>
      <c r="E23" s="17">
        <f t="shared" si="0"/>
        <v>118779</v>
      </c>
      <c r="F23" s="17">
        <f t="shared" si="0"/>
        <v>88996</v>
      </c>
      <c r="G23" s="17">
        <f t="shared" si="0"/>
        <v>66372</v>
      </c>
      <c r="H23" s="17">
        <f t="shared" si="0"/>
        <v>41372</v>
      </c>
      <c r="I23" s="17">
        <f t="shared" si="0"/>
        <v>41372</v>
      </c>
    </row>
    <row r="24" spans="1:9" x14ac:dyDescent="0.2">
      <c r="A24" s="52" t="s">
        <v>37</v>
      </c>
      <c r="B24" s="53"/>
      <c r="C24" s="57">
        <v>233899</v>
      </c>
      <c r="D24" s="17">
        <v>115730</v>
      </c>
      <c r="E24" s="17">
        <v>157326</v>
      </c>
      <c r="F24" s="17">
        <v>306870</v>
      </c>
      <c r="G24" s="17">
        <v>275000</v>
      </c>
      <c r="H24" s="17">
        <v>300000</v>
      </c>
      <c r="I24" s="17">
        <v>300000</v>
      </c>
    </row>
    <row r="25" spans="1:9" x14ac:dyDescent="0.2">
      <c r="A25" s="52" t="s">
        <v>38</v>
      </c>
      <c r="B25" s="53"/>
      <c r="C25" s="57">
        <v>32542</v>
      </c>
      <c r="D25" s="17">
        <v>148308</v>
      </c>
      <c r="E25" s="17">
        <v>187109</v>
      </c>
      <c r="F25" s="57">
        <v>329494</v>
      </c>
      <c r="G25" s="17">
        <v>300000</v>
      </c>
      <c r="H25" s="17">
        <v>300000</v>
      </c>
      <c r="I25" s="17">
        <v>300000</v>
      </c>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-50000</v>
      </c>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-50000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151357</v>
      </c>
      <c r="D34" s="57">
        <f t="shared" ref="D34:I34" si="2">+D23+D24-D25+D32</f>
        <v>118779</v>
      </c>
      <c r="E34" s="57">
        <f>+E23+E24-E25+E32</f>
        <v>88996</v>
      </c>
      <c r="F34" s="57">
        <f t="shared" si="2"/>
        <v>66372</v>
      </c>
      <c r="G34" s="57">
        <f>+G23+G24-G25+G32</f>
        <v>41372</v>
      </c>
      <c r="H34" s="57">
        <f>+H23+H24-H25+H32</f>
        <v>41372</v>
      </c>
      <c r="I34" s="57">
        <f t="shared" si="2"/>
        <v>41372</v>
      </c>
    </row>
    <row r="35" spans="1:9" x14ac:dyDescent="0.2">
      <c r="A35" s="61"/>
      <c r="B35" s="62"/>
      <c r="C35" s="63"/>
      <c r="D35" s="64"/>
      <c r="E35" s="64"/>
      <c r="F35" s="17"/>
      <c r="G35" s="17"/>
      <c r="H35" s="17"/>
      <c r="I35" s="17"/>
    </row>
    <row r="36" spans="1:9" x14ac:dyDescent="0.2">
      <c r="A36" s="52" t="s">
        <v>43</v>
      </c>
      <c r="B36" s="53"/>
      <c r="C36" s="63">
        <v>50939</v>
      </c>
      <c r="D36" s="64">
        <v>142801</v>
      </c>
      <c r="E36" s="64">
        <v>125099</v>
      </c>
      <c r="F36" s="17">
        <v>287741</v>
      </c>
      <c r="G36" s="17">
        <v>41372</v>
      </c>
      <c r="H36" s="17">
        <v>41372</v>
      </c>
      <c r="I36" s="17">
        <v>41372</v>
      </c>
    </row>
    <row r="37" spans="1:9" x14ac:dyDescent="0.2">
      <c r="A37" s="61"/>
      <c r="B37" s="62"/>
      <c r="C37" s="63"/>
      <c r="D37" s="64"/>
      <c r="E37" s="64"/>
      <c r="F37" s="17"/>
      <c r="G37" s="17"/>
      <c r="H37" s="17"/>
      <c r="I37" s="17"/>
    </row>
    <row r="38" spans="1:9" x14ac:dyDescent="0.2">
      <c r="A38" s="52" t="s">
        <v>44</v>
      </c>
      <c r="B38" s="65"/>
      <c r="C38" s="66">
        <f>C34-C36</f>
        <v>100418</v>
      </c>
      <c r="D38" s="66">
        <f t="shared" ref="D38:I38" si="3">D34-D36</f>
        <v>-24022</v>
      </c>
      <c r="E38" s="66">
        <f t="shared" si="3"/>
        <v>-36103</v>
      </c>
      <c r="F38" s="67">
        <f t="shared" si="3"/>
        <v>-221369</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93</v>
      </c>
      <c r="I2" s="12"/>
    </row>
    <row r="3" spans="1:9" x14ac:dyDescent="0.2">
      <c r="A3" s="18" t="s">
        <v>3</v>
      </c>
      <c r="B3" s="15" t="s">
        <v>63</v>
      </c>
      <c r="C3" s="12"/>
      <c r="D3" s="12"/>
      <c r="E3" s="20"/>
      <c r="F3" s="18"/>
      <c r="G3" s="50" t="s">
        <v>5</v>
      </c>
      <c r="H3" s="13" t="s">
        <v>94</v>
      </c>
      <c r="I3" s="13"/>
    </row>
    <row r="4" spans="1:9" x14ac:dyDescent="0.2">
      <c r="A4" s="18" t="s">
        <v>6</v>
      </c>
      <c r="B4" s="15" t="s">
        <v>101</v>
      </c>
      <c r="C4" s="12"/>
      <c r="D4" s="12"/>
      <c r="E4" s="20"/>
      <c r="F4" s="18"/>
      <c r="G4" s="50" t="s">
        <v>8</v>
      </c>
      <c r="H4" s="15" t="s">
        <v>9</v>
      </c>
      <c r="I4" s="12"/>
    </row>
    <row r="5" spans="1:9" x14ac:dyDescent="0.2">
      <c r="A5" s="18" t="s">
        <v>10</v>
      </c>
      <c r="B5" s="15" t="s">
        <v>78</v>
      </c>
      <c r="C5" s="13"/>
      <c r="D5" s="13"/>
      <c r="E5" s="20"/>
      <c r="F5" s="18"/>
      <c r="G5" s="50" t="s">
        <v>12</v>
      </c>
      <c r="H5" s="51" t="s">
        <v>102</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97</v>
      </c>
      <c r="B9" s="18"/>
      <c r="C9" s="20"/>
      <c r="D9" s="20"/>
      <c r="E9" s="20"/>
      <c r="F9" s="20"/>
      <c r="G9" s="20"/>
      <c r="H9" s="20"/>
      <c r="I9" s="20"/>
    </row>
    <row r="10" spans="1:9" x14ac:dyDescent="0.2">
      <c r="A10" s="18" t="s">
        <v>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99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103</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400000</v>
      </c>
      <c r="D22" s="17">
        <v>515000</v>
      </c>
      <c r="E22" s="17">
        <v>515000</v>
      </c>
      <c r="F22" s="17">
        <v>0</v>
      </c>
      <c r="G22" s="17">
        <v>0</v>
      </c>
      <c r="H22" s="17"/>
      <c r="I22" s="17"/>
    </row>
    <row r="23" spans="1:9" x14ac:dyDescent="0.2">
      <c r="A23" s="52" t="s">
        <v>36</v>
      </c>
      <c r="B23" s="53"/>
      <c r="C23" s="57">
        <v>0</v>
      </c>
      <c r="D23" s="17">
        <f t="shared" ref="D23:I23" si="0">C34</f>
        <v>169474</v>
      </c>
      <c r="E23" s="17">
        <f t="shared" si="0"/>
        <v>4706</v>
      </c>
      <c r="F23" s="17">
        <f t="shared" si="0"/>
        <v>7722</v>
      </c>
      <c r="G23" s="17">
        <f t="shared" si="0"/>
        <v>12511</v>
      </c>
      <c r="H23" s="17">
        <f t="shared" si="0"/>
        <v>0.37000000000261934</v>
      </c>
      <c r="I23" s="17">
        <f t="shared" si="0"/>
        <v>0.37000000000261934</v>
      </c>
    </row>
    <row r="24" spans="1:9" x14ac:dyDescent="0.2">
      <c r="A24" s="52" t="s">
        <v>37</v>
      </c>
      <c r="B24" s="53"/>
      <c r="C24" s="57">
        <v>362252</v>
      </c>
      <c r="D24" s="17">
        <v>605627</v>
      </c>
      <c r="E24" s="17">
        <v>112349</v>
      </c>
      <c r="F24" s="17">
        <v>342572</v>
      </c>
      <c r="G24" s="17">
        <v>10556.37</v>
      </c>
      <c r="H24" s="17"/>
      <c r="I24" s="17"/>
    </row>
    <row r="25" spans="1:9" x14ac:dyDescent="0.2">
      <c r="A25" s="52" t="s">
        <v>38</v>
      </c>
      <c r="B25" s="53"/>
      <c r="C25" s="57">
        <v>0</v>
      </c>
      <c r="D25" s="17">
        <v>770395</v>
      </c>
      <c r="E25" s="17">
        <v>210833</v>
      </c>
      <c r="F25" s="57">
        <v>337783</v>
      </c>
      <c r="G25" s="17">
        <f>12511+10556</f>
        <v>23067</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-192778</v>
      </c>
      <c r="D29" s="17">
        <v>0</v>
      </c>
      <c r="E29" s="17">
        <v>101500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-192778</v>
      </c>
      <c r="D32" s="57">
        <f t="shared" si="1"/>
        <v>0</v>
      </c>
      <c r="E32" s="57">
        <f t="shared" si="1"/>
        <v>101500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169474</v>
      </c>
      <c r="D34" s="57">
        <f t="shared" ref="D34:I34" si="2">+D23+D24-D25+D32</f>
        <v>4706</v>
      </c>
      <c r="E34" s="57">
        <f>+E23+E24-E25+E32</f>
        <v>7722</v>
      </c>
      <c r="F34" s="57">
        <f t="shared" si="2"/>
        <v>12511</v>
      </c>
      <c r="G34" s="57">
        <f>+G23+G24-G25+G32</f>
        <v>0.37000000000261934</v>
      </c>
      <c r="H34" s="57">
        <f>+H23+H24-H25+H32</f>
        <v>0.37000000000261934</v>
      </c>
      <c r="I34" s="57">
        <f t="shared" si="2"/>
        <v>0.37000000000261934</v>
      </c>
    </row>
    <row r="35" spans="1:9" x14ac:dyDescent="0.2">
      <c r="A35" s="61"/>
      <c r="B35" s="62"/>
      <c r="C35" s="63"/>
      <c r="D35" s="64"/>
      <c r="E35" s="64"/>
      <c r="F35" s="17"/>
      <c r="G35" s="17"/>
      <c r="H35" s="17"/>
      <c r="I35" s="17"/>
    </row>
    <row r="36" spans="1:9" x14ac:dyDescent="0.2">
      <c r="A36" s="52" t="s">
        <v>43</v>
      </c>
      <c r="B36" s="53"/>
      <c r="C36" s="63">
        <v>386101</v>
      </c>
      <c r="D36" s="64">
        <v>108005</v>
      </c>
      <c r="E36" s="64">
        <v>377865</v>
      </c>
      <c r="F36" s="17">
        <v>39411</v>
      </c>
      <c r="G36" s="17"/>
      <c r="H36" s="17"/>
      <c r="I36" s="17"/>
    </row>
    <row r="37" spans="1:9" x14ac:dyDescent="0.2">
      <c r="A37" s="61"/>
      <c r="B37" s="62"/>
      <c r="C37" s="63"/>
      <c r="D37" s="64"/>
      <c r="E37" s="64"/>
      <c r="F37" s="17"/>
      <c r="G37" s="17"/>
      <c r="H37" s="17"/>
      <c r="I37" s="17"/>
    </row>
    <row r="38" spans="1:9" x14ac:dyDescent="0.2">
      <c r="A38" s="52" t="s">
        <v>44</v>
      </c>
      <c r="B38" s="65"/>
      <c r="C38" s="66">
        <f>C34-C36</f>
        <v>-216627</v>
      </c>
      <c r="D38" s="66">
        <f t="shared" ref="D38:I38" si="3">D34-D36</f>
        <v>-103299</v>
      </c>
      <c r="E38" s="66">
        <f t="shared" si="3"/>
        <v>-370143</v>
      </c>
      <c r="F38" s="67">
        <f t="shared" si="3"/>
        <v>-26900</v>
      </c>
      <c r="G38" s="67">
        <f t="shared" si="3"/>
        <v>0.37000000000261934</v>
      </c>
      <c r="H38" s="67">
        <f t="shared" si="3"/>
        <v>0.37000000000261934</v>
      </c>
      <c r="I38" s="67">
        <f t="shared" si="3"/>
        <v>0.37000000000261934</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zoomScaleNormal="100" workbookViewId="0">
      <selection activeCell="E24" sqref="E24"/>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2" t="s">
        <v>1</v>
      </c>
      <c r="C2" s="12"/>
      <c r="D2" s="12"/>
      <c r="E2" s="20"/>
      <c r="F2" s="18"/>
      <c r="G2" s="50" t="s">
        <v>2</v>
      </c>
      <c r="H2" s="15" t="s">
        <v>50</v>
      </c>
      <c r="I2" s="12"/>
    </row>
    <row r="3" spans="1:10" x14ac:dyDescent="0.2">
      <c r="A3" s="18" t="s">
        <v>3</v>
      </c>
      <c r="B3" s="12" t="s">
        <v>4</v>
      </c>
      <c r="C3" s="12"/>
      <c r="D3" s="12"/>
      <c r="E3" s="20"/>
      <c r="F3" s="18"/>
      <c r="G3" s="50" t="s">
        <v>5</v>
      </c>
      <c r="H3" s="51" t="s">
        <v>51</v>
      </c>
      <c r="I3" s="13"/>
    </row>
    <row r="4" spans="1:10" x14ac:dyDescent="0.2">
      <c r="A4" s="18" t="s">
        <v>6</v>
      </c>
      <c r="B4" s="12" t="s">
        <v>52</v>
      </c>
      <c r="C4" s="12"/>
      <c r="D4" s="12"/>
      <c r="E4" s="20"/>
      <c r="F4" s="18"/>
      <c r="G4" s="50" t="s">
        <v>8</v>
      </c>
      <c r="H4" s="12" t="s">
        <v>9</v>
      </c>
      <c r="I4" s="12"/>
    </row>
    <row r="5" spans="1:10" x14ac:dyDescent="0.2">
      <c r="A5" s="18" t="s">
        <v>10</v>
      </c>
      <c r="B5" s="12" t="s">
        <v>11</v>
      </c>
      <c r="C5" s="13"/>
      <c r="D5" s="13"/>
      <c r="E5" s="20"/>
      <c r="F5" s="18"/>
      <c r="G5" s="50" t="s">
        <v>12</v>
      </c>
      <c r="H5" s="13" t="s">
        <v>53</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27" customHeight="1" x14ac:dyDescent="0.2">
      <c r="A9" s="18" t="s">
        <v>54</v>
      </c>
      <c r="B9" s="18"/>
      <c r="C9" s="20"/>
      <c r="D9" s="20"/>
      <c r="E9" s="20"/>
      <c r="F9" s="20"/>
      <c r="G9" s="20"/>
      <c r="H9" s="20"/>
      <c r="I9" s="20"/>
      <c r="J9" s="11"/>
    </row>
    <row r="10" spans="1:10" x14ac:dyDescent="0.2">
      <c r="A10" s="18" t="s">
        <v>55</v>
      </c>
      <c r="B10" s="18"/>
      <c r="C10" s="20"/>
      <c r="D10" s="20"/>
      <c r="E10" s="20"/>
      <c r="F10" s="20"/>
      <c r="G10" s="20"/>
      <c r="H10" s="20"/>
      <c r="I10" s="20"/>
    </row>
    <row r="11" spans="1:10" x14ac:dyDescent="0.2">
      <c r="A11" s="18" t="s">
        <v>18</v>
      </c>
      <c r="B11" s="18"/>
      <c r="C11" s="20"/>
      <c r="D11" s="20"/>
      <c r="E11" s="20"/>
      <c r="F11" s="20"/>
      <c r="G11" s="20"/>
      <c r="H11" s="20"/>
      <c r="I11" s="20"/>
    </row>
    <row r="12" spans="1:10" x14ac:dyDescent="0.2">
      <c r="A12" s="132" t="s">
        <v>56</v>
      </c>
      <c r="B12" s="132"/>
      <c r="C12" s="132"/>
      <c r="D12" s="132"/>
      <c r="E12" s="132"/>
      <c r="F12" s="132"/>
      <c r="G12" s="132"/>
      <c r="H12" s="132"/>
      <c r="I12" s="132"/>
    </row>
    <row r="13" spans="1:10" x14ac:dyDescent="0.2">
      <c r="A13" s="18" t="s">
        <v>20</v>
      </c>
      <c r="B13" s="18"/>
      <c r="C13" s="20"/>
      <c r="D13" s="20"/>
      <c r="E13" s="20"/>
      <c r="F13" s="20"/>
      <c r="G13" s="20"/>
      <c r="H13" s="20"/>
      <c r="I13" s="20"/>
    </row>
    <row r="14" spans="1:10" x14ac:dyDescent="0.2">
      <c r="A14" s="18" t="s">
        <v>57</v>
      </c>
      <c r="B14" s="18"/>
      <c r="C14" s="20"/>
      <c r="D14" s="20"/>
      <c r="E14" s="20"/>
      <c r="F14" s="20"/>
      <c r="G14" s="20"/>
      <c r="H14" s="20"/>
      <c r="I14" s="20"/>
    </row>
    <row r="15" spans="1:10" x14ac:dyDescent="0.2">
      <c r="A15" s="18" t="s">
        <v>58</v>
      </c>
      <c r="B15" s="18"/>
      <c r="C15" s="20"/>
      <c r="D15" s="20"/>
      <c r="E15" s="20"/>
      <c r="F15" s="20"/>
      <c r="G15" s="20"/>
      <c r="H15" s="20"/>
      <c r="I15" s="20"/>
    </row>
    <row r="16" spans="1:10"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47880</v>
      </c>
      <c r="D23" s="17">
        <v>66594</v>
      </c>
      <c r="E23" s="17">
        <v>77782</v>
      </c>
      <c r="F23" s="17">
        <v>85461</v>
      </c>
      <c r="G23" s="17">
        <v>83603</v>
      </c>
      <c r="H23" s="17">
        <v>92000</v>
      </c>
      <c r="I23" s="17">
        <v>95000</v>
      </c>
    </row>
    <row r="24" spans="1:9" x14ac:dyDescent="0.2">
      <c r="A24" s="52" t="s">
        <v>36</v>
      </c>
      <c r="B24" s="53"/>
      <c r="C24" s="57">
        <v>0</v>
      </c>
      <c r="D24" s="17">
        <f t="shared" ref="D24:I24" si="0">C35</f>
        <v>4998</v>
      </c>
      <c r="E24" s="17">
        <f t="shared" si="0"/>
        <v>10255</v>
      </c>
      <c r="F24" s="17">
        <f t="shared" si="0"/>
        <v>10255</v>
      </c>
      <c r="G24" s="17">
        <f t="shared" si="0"/>
        <v>13654</v>
      </c>
      <c r="H24" s="17">
        <f t="shared" si="0"/>
        <v>18654</v>
      </c>
      <c r="I24" s="17">
        <f t="shared" si="0"/>
        <v>26154</v>
      </c>
    </row>
    <row r="25" spans="1:9" x14ac:dyDescent="0.2">
      <c r="A25" s="52" t="s">
        <v>37</v>
      </c>
      <c r="B25" s="53"/>
      <c r="C25" s="57">
        <v>30003</v>
      </c>
      <c r="D25" s="17">
        <v>42519</v>
      </c>
      <c r="E25" s="17">
        <v>35784</v>
      </c>
      <c r="F25" s="17">
        <v>42054</v>
      </c>
      <c r="G25" s="17">
        <v>52000</v>
      </c>
      <c r="H25" s="17">
        <v>60000</v>
      </c>
      <c r="I25" s="17">
        <v>80000</v>
      </c>
    </row>
    <row r="26" spans="1:9" x14ac:dyDescent="0.2">
      <c r="A26" s="52" t="s">
        <v>38</v>
      </c>
      <c r="B26" s="53"/>
      <c r="C26" s="57">
        <v>35005</v>
      </c>
      <c r="D26" s="17">
        <v>37262</v>
      </c>
      <c r="E26" s="17">
        <v>35784</v>
      </c>
      <c r="F26" s="57">
        <v>38655</v>
      </c>
      <c r="G26" s="17">
        <v>47000</v>
      </c>
      <c r="H26" s="17">
        <v>52500</v>
      </c>
      <c r="I26" s="17">
        <v>70000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10000</v>
      </c>
      <c r="D30" s="17">
        <v>0</v>
      </c>
      <c r="E30" s="17"/>
      <c r="F30" s="17"/>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10000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4998</v>
      </c>
      <c r="D35" s="57">
        <f t="shared" ref="D35:I35" si="2">+D24+D25-D26+D33</f>
        <v>10255</v>
      </c>
      <c r="E35" s="57">
        <f>+E24+E25-E26+E33</f>
        <v>10255</v>
      </c>
      <c r="F35" s="57">
        <f t="shared" si="2"/>
        <v>13654</v>
      </c>
      <c r="G35" s="57">
        <f>+G24+G25-G26+G33</f>
        <v>18654</v>
      </c>
      <c r="H35" s="57">
        <f>+H24+H25-H26+H33</f>
        <v>26154</v>
      </c>
      <c r="I35" s="57">
        <f t="shared" si="2"/>
        <v>36154</v>
      </c>
    </row>
    <row r="36" spans="1:9" x14ac:dyDescent="0.2">
      <c r="A36" s="61"/>
      <c r="B36" s="62"/>
      <c r="C36" s="63"/>
      <c r="D36" s="64"/>
      <c r="E36" s="64"/>
      <c r="F36" s="17"/>
      <c r="G36" s="17"/>
      <c r="H36" s="17"/>
      <c r="I36" s="17"/>
    </row>
    <row r="37" spans="1:9" x14ac:dyDescent="0.2">
      <c r="A37" s="52" t="s">
        <v>43</v>
      </c>
      <c r="B37" s="53"/>
      <c r="C37" s="63">
        <v>2618</v>
      </c>
      <c r="D37" s="64">
        <v>1982</v>
      </c>
      <c r="E37" s="64">
        <v>10471</v>
      </c>
      <c r="F37" s="17">
        <v>10471</v>
      </c>
      <c r="G37" s="17">
        <v>17670.150000000001</v>
      </c>
      <c r="H37" s="17">
        <v>25000</v>
      </c>
      <c r="I37" s="17">
        <v>35000</v>
      </c>
    </row>
    <row r="38" spans="1:9" x14ac:dyDescent="0.2">
      <c r="A38" s="61"/>
      <c r="B38" s="62"/>
      <c r="C38" s="63"/>
      <c r="D38" s="64"/>
      <c r="E38" s="64"/>
      <c r="F38" s="17"/>
      <c r="G38" s="17"/>
      <c r="H38" s="17"/>
      <c r="I38" s="17"/>
    </row>
    <row r="39" spans="1:9" x14ac:dyDescent="0.2">
      <c r="A39" s="52" t="s">
        <v>44</v>
      </c>
      <c r="B39" s="65"/>
      <c r="C39" s="66">
        <f>C35-C37</f>
        <v>2380</v>
      </c>
      <c r="D39" s="66">
        <f t="shared" ref="D39:I39" si="3">D35-D37</f>
        <v>8273</v>
      </c>
      <c r="E39" s="66">
        <f t="shared" si="3"/>
        <v>-216</v>
      </c>
      <c r="F39" s="67">
        <f t="shared" si="3"/>
        <v>3183</v>
      </c>
      <c r="G39" s="67">
        <f t="shared" si="3"/>
        <v>983.84999999999854</v>
      </c>
      <c r="H39" s="67">
        <f t="shared" si="3"/>
        <v>1154</v>
      </c>
      <c r="I39" s="67">
        <f t="shared" si="3"/>
        <v>1154</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row r="48" spans="1:9" x14ac:dyDescent="0.2">
      <c r="A48" s="5"/>
      <c r="B48" s="3"/>
      <c r="C48" s="8"/>
      <c r="D48" s="8"/>
      <c r="E48" s="7"/>
      <c r="F48" s="7"/>
      <c r="G48" s="7"/>
      <c r="H48" s="7"/>
      <c r="I48" s="7"/>
    </row>
  </sheetData>
  <sheetProtection selectLockedCells="1"/>
  <mergeCells count="2">
    <mergeCell ref="A12:I12"/>
    <mergeCell ref="A20:I20"/>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A19" sqref="A19"/>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164</v>
      </c>
      <c r="I2" s="12"/>
    </row>
    <row r="3" spans="1:9" x14ac:dyDescent="0.2">
      <c r="A3" s="18" t="s">
        <v>3</v>
      </c>
      <c r="B3" s="12" t="s">
        <v>157</v>
      </c>
      <c r="C3" s="12"/>
      <c r="D3" s="12"/>
      <c r="E3" s="20"/>
      <c r="F3" s="18"/>
      <c r="G3" s="50" t="s">
        <v>5</v>
      </c>
      <c r="H3" s="51" t="s">
        <v>165</v>
      </c>
      <c r="I3" s="13"/>
    </row>
    <row r="4" spans="1:9" x14ac:dyDescent="0.2">
      <c r="A4" s="18" t="s">
        <v>6</v>
      </c>
      <c r="B4" s="15" t="s">
        <v>166</v>
      </c>
      <c r="C4" s="12"/>
      <c r="D4" s="12"/>
      <c r="E4" s="20"/>
      <c r="F4" s="18"/>
      <c r="G4" s="50" t="s">
        <v>8</v>
      </c>
      <c r="H4" s="15" t="s">
        <v>9</v>
      </c>
      <c r="I4" s="12"/>
    </row>
    <row r="5" spans="1:9" x14ac:dyDescent="0.2">
      <c r="A5" s="18" t="s">
        <v>10</v>
      </c>
      <c r="B5" s="15" t="s">
        <v>159</v>
      </c>
      <c r="C5" s="13"/>
      <c r="D5" s="13"/>
      <c r="E5" s="20"/>
      <c r="F5" s="18"/>
      <c r="G5" s="50" t="s">
        <v>12</v>
      </c>
      <c r="H5" s="51" t="s">
        <v>167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168</v>
      </c>
      <c r="B9" s="18"/>
      <c r="C9" s="20"/>
      <c r="D9" s="20"/>
      <c r="E9" s="20"/>
      <c r="F9" s="20"/>
      <c r="G9" s="20"/>
      <c r="H9" s="20"/>
      <c r="I9" s="20"/>
    </row>
    <row r="10" spans="1:9" x14ac:dyDescent="0.2">
      <c r="A10" s="18" t="s">
        <v>169</v>
      </c>
      <c r="B10" s="18"/>
      <c r="C10" s="20"/>
      <c r="D10" s="20"/>
      <c r="E10" s="20"/>
      <c r="F10" s="20"/>
      <c r="G10" s="20"/>
      <c r="H10" s="20"/>
      <c r="I10" s="20"/>
    </row>
    <row r="11" spans="1:9" x14ac:dyDescent="0.2">
      <c r="A11" s="18" t="s">
        <v>170</v>
      </c>
      <c r="B11" s="18"/>
      <c r="C11" s="20"/>
      <c r="D11" s="20"/>
      <c r="E11" s="20"/>
      <c r="F11" s="20"/>
      <c r="G11" s="20"/>
      <c r="H11" s="20"/>
      <c r="I11" s="20"/>
    </row>
    <row r="12" spans="1:9" x14ac:dyDescent="0.2">
      <c r="A12" s="18" t="s">
        <v>18</v>
      </c>
      <c r="B12" s="18"/>
      <c r="C12" s="20"/>
      <c r="D12" s="20"/>
      <c r="E12" s="20"/>
      <c r="F12" s="20"/>
      <c r="G12" s="20"/>
      <c r="H12" s="20"/>
      <c r="I12" s="20"/>
    </row>
    <row r="13" spans="1:9" x14ac:dyDescent="0.2">
      <c r="A13" s="18" t="s">
        <v>171</v>
      </c>
      <c r="B13" s="18"/>
      <c r="C13" s="20"/>
      <c r="D13" s="20"/>
      <c r="E13" s="20"/>
      <c r="F13" s="20"/>
      <c r="G13" s="20"/>
      <c r="H13" s="20"/>
      <c r="I13" s="20"/>
    </row>
    <row r="14" spans="1:9" x14ac:dyDescent="0.2">
      <c r="A14" s="18" t="s">
        <v>20</v>
      </c>
      <c r="B14" s="18"/>
      <c r="C14" s="20"/>
      <c r="D14" s="20"/>
      <c r="E14" s="20"/>
      <c r="F14" s="20"/>
      <c r="G14" s="20"/>
      <c r="H14" s="20"/>
      <c r="I14" s="20"/>
    </row>
    <row r="15" spans="1:9" x14ac:dyDescent="0.2">
      <c r="A15" s="18" t="s">
        <v>172</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78" t="s">
        <v>506</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300000</v>
      </c>
      <c r="D23" s="17">
        <v>85500</v>
      </c>
      <c r="E23" s="17">
        <v>0</v>
      </c>
      <c r="F23" s="17">
        <v>100000</v>
      </c>
      <c r="G23" s="17">
        <v>120000</v>
      </c>
      <c r="H23" s="17">
        <v>120000</v>
      </c>
      <c r="I23" s="17">
        <v>120000</v>
      </c>
    </row>
    <row r="24" spans="1:9" x14ac:dyDescent="0.2">
      <c r="A24" s="52" t="s">
        <v>36</v>
      </c>
      <c r="B24" s="53"/>
      <c r="C24" s="57">
        <v>0</v>
      </c>
      <c r="D24" s="17">
        <f>C35</f>
        <v>31292</v>
      </c>
      <c r="E24" s="17">
        <f t="shared" ref="E24:I24" si="0">D35</f>
        <v>2214</v>
      </c>
      <c r="F24" s="17">
        <f t="shared" si="0"/>
        <v>24773</v>
      </c>
      <c r="G24" s="17">
        <f t="shared" si="0"/>
        <v>33995</v>
      </c>
      <c r="H24" s="17">
        <f t="shared" si="0"/>
        <v>33995</v>
      </c>
      <c r="I24" s="17">
        <f t="shared" si="0"/>
        <v>33995</v>
      </c>
    </row>
    <row r="25" spans="1:9" x14ac:dyDescent="0.2">
      <c r="A25" s="52" t="s">
        <v>37</v>
      </c>
      <c r="B25" s="53"/>
      <c r="C25" s="57">
        <v>0</v>
      </c>
      <c r="D25" s="17">
        <v>139651</v>
      </c>
      <c r="E25" s="17">
        <v>63849</v>
      </c>
      <c r="F25" s="17">
        <v>9222</v>
      </c>
      <c r="G25" s="17">
        <v>120000</v>
      </c>
      <c r="H25" s="17">
        <v>120000</v>
      </c>
      <c r="I25" s="17">
        <v>120000</v>
      </c>
    </row>
    <row r="26" spans="1:9" x14ac:dyDescent="0.2">
      <c r="A26" s="52" t="s">
        <v>38</v>
      </c>
      <c r="B26" s="53"/>
      <c r="C26" s="57">
        <v>79421</v>
      </c>
      <c r="D26" s="17">
        <v>129360</v>
      </c>
      <c r="E26" s="17">
        <v>25833</v>
      </c>
      <c r="F26" s="57">
        <v>0</v>
      </c>
      <c r="G26" s="17">
        <v>120000</v>
      </c>
      <c r="H26" s="17">
        <v>120000</v>
      </c>
      <c r="I26" s="17">
        <v>110000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110713</v>
      </c>
      <c r="D30" s="17">
        <v>-39369</v>
      </c>
      <c r="E30" s="17">
        <v>-15457</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110713</v>
      </c>
      <c r="D33" s="57">
        <f t="shared" si="1"/>
        <v>-39369</v>
      </c>
      <c r="E33" s="57">
        <f t="shared" si="1"/>
        <v>-15457</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31292</v>
      </c>
      <c r="D35" s="57">
        <f t="shared" ref="D35:I35" si="2">+D24+D25-D26+D33</f>
        <v>2214</v>
      </c>
      <c r="E35" s="57">
        <f>+E24+E25-E26+E33</f>
        <v>24773</v>
      </c>
      <c r="F35" s="57">
        <f t="shared" si="2"/>
        <v>33995</v>
      </c>
      <c r="G35" s="57">
        <f>+G24+G25-G26+G33</f>
        <v>33995</v>
      </c>
      <c r="H35" s="57">
        <f>+H24+H25-H26+H33</f>
        <v>33995</v>
      </c>
      <c r="I35" s="57">
        <f t="shared" si="2"/>
        <v>43995</v>
      </c>
    </row>
    <row r="36" spans="1:9" x14ac:dyDescent="0.2">
      <c r="A36" s="61"/>
      <c r="B36" s="62"/>
      <c r="C36" s="63"/>
      <c r="D36" s="64"/>
      <c r="E36" s="64"/>
      <c r="F36" s="17"/>
      <c r="G36" s="17"/>
      <c r="H36" s="17"/>
      <c r="I36" s="17"/>
    </row>
    <row r="37" spans="1:9" x14ac:dyDescent="0.2">
      <c r="A37" s="52" t="s">
        <v>43</v>
      </c>
      <c r="B37" s="53"/>
      <c r="C37" s="63">
        <v>0</v>
      </c>
      <c r="D37" s="64">
        <v>0</v>
      </c>
      <c r="E37" s="64">
        <v>0</v>
      </c>
      <c r="F37" s="17">
        <v>0</v>
      </c>
      <c r="G37" s="17">
        <v>0</v>
      </c>
      <c r="H37" s="17">
        <v>0</v>
      </c>
      <c r="I37" s="17">
        <v>0</v>
      </c>
    </row>
    <row r="38" spans="1:9" x14ac:dyDescent="0.2">
      <c r="A38" s="61"/>
      <c r="B38" s="62"/>
      <c r="C38" s="63"/>
      <c r="D38" s="64"/>
      <c r="E38" s="64"/>
      <c r="F38" s="17"/>
      <c r="G38" s="17"/>
      <c r="H38" s="17"/>
      <c r="I38" s="17"/>
    </row>
    <row r="39" spans="1:9" x14ac:dyDescent="0.2">
      <c r="A39" s="52" t="s">
        <v>44</v>
      </c>
      <c r="B39" s="65"/>
      <c r="C39" s="66">
        <f>C35-C37</f>
        <v>31292</v>
      </c>
      <c r="D39" s="66">
        <f t="shared" ref="D39:I39" si="3">D35-D37</f>
        <v>2214</v>
      </c>
      <c r="E39" s="66">
        <f t="shared" si="3"/>
        <v>24773</v>
      </c>
      <c r="F39" s="67">
        <f t="shared" si="3"/>
        <v>33995</v>
      </c>
      <c r="G39" s="67">
        <f t="shared" si="3"/>
        <v>33995</v>
      </c>
      <c r="H39" s="67">
        <f t="shared" si="3"/>
        <v>33995</v>
      </c>
      <c r="I39" s="67">
        <f t="shared" si="3"/>
        <v>43995</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A19" sqref="A19"/>
    </sheetView>
  </sheetViews>
  <sheetFormatPr defaultColWidth="9.140625" defaultRowHeight="12.75" x14ac:dyDescent="0.2"/>
  <cols>
    <col min="1" max="2" width="14.7109375" customWidth="1"/>
    <col min="3" max="6" width="14" customWidth="1"/>
    <col min="7" max="7" width="11.85546875" customWidth="1"/>
    <col min="8" max="8" width="12.28515625" customWidth="1"/>
    <col min="9" max="9" width="11.710937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173</v>
      </c>
      <c r="I2" s="12"/>
    </row>
    <row r="3" spans="1:9" x14ac:dyDescent="0.2">
      <c r="A3" s="18" t="s">
        <v>3</v>
      </c>
      <c r="B3" s="12" t="s">
        <v>157</v>
      </c>
      <c r="C3" s="12"/>
      <c r="D3" s="12"/>
      <c r="E3" s="20"/>
      <c r="F3" s="18"/>
      <c r="G3" s="50" t="s">
        <v>5</v>
      </c>
      <c r="H3" s="51" t="s">
        <v>174</v>
      </c>
      <c r="I3" s="13"/>
    </row>
    <row r="4" spans="1:9" x14ac:dyDescent="0.2">
      <c r="A4" s="18" t="s">
        <v>6</v>
      </c>
      <c r="B4" s="15" t="s">
        <v>175</v>
      </c>
      <c r="C4" s="12"/>
      <c r="D4" s="12"/>
      <c r="E4" s="20"/>
      <c r="F4" s="18"/>
      <c r="G4" s="50" t="s">
        <v>8</v>
      </c>
      <c r="H4" s="15" t="s">
        <v>9</v>
      </c>
      <c r="I4" s="12"/>
    </row>
    <row r="5" spans="1:9" x14ac:dyDescent="0.2">
      <c r="A5" s="18" t="s">
        <v>10</v>
      </c>
      <c r="B5" s="15" t="s">
        <v>11</v>
      </c>
      <c r="C5" s="13"/>
      <c r="D5" s="13"/>
      <c r="E5" s="20"/>
      <c r="F5" s="18"/>
      <c r="G5" s="50" t="s">
        <v>12</v>
      </c>
      <c r="H5" s="51" t="s">
        <v>176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168</v>
      </c>
      <c r="B9" s="18"/>
      <c r="C9" s="20"/>
      <c r="D9" s="20"/>
      <c r="E9" s="20"/>
      <c r="F9" s="20"/>
      <c r="G9" s="20"/>
      <c r="H9" s="20"/>
      <c r="I9" s="20"/>
    </row>
    <row r="10" spans="1:9" x14ac:dyDescent="0.2">
      <c r="A10" s="18" t="s">
        <v>177</v>
      </c>
      <c r="B10" s="18"/>
      <c r="C10" s="20"/>
      <c r="D10" s="20"/>
      <c r="E10" s="20"/>
      <c r="F10" s="20"/>
      <c r="G10" s="20"/>
      <c r="H10" s="20"/>
      <c r="I10" s="20"/>
    </row>
    <row r="11" spans="1:9" x14ac:dyDescent="0.2">
      <c r="A11" s="18" t="s">
        <v>178</v>
      </c>
      <c r="B11" s="18"/>
      <c r="C11" s="20"/>
      <c r="D11" s="20"/>
      <c r="E11" s="20"/>
      <c r="F11" s="20"/>
      <c r="G11" s="20"/>
      <c r="H11" s="20"/>
      <c r="I11" s="20"/>
    </row>
    <row r="12" spans="1:9" x14ac:dyDescent="0.2">
      <c r="A12" s="18" t="s">
        <v>18</v>
      </c>
      <c r="B12" s="18"/>
      <c r="C12" s="20"/>
      <c r="D12" s="20"/>
      <c r="E12" s="20"/>
      <c r="F12" s="20"/>
      <c r="G12" s="20"/>
      <c r="H12" s="20"/>
      <c r="I12" s="20"/>
    </row>
    <row r="13" spans="1:9" x14ac:dyDescent="0.2">
      <c r="A13" s="18" t="s">
        <v>171</v>
      </c>
      <c r="B13" s="18"/>
      <c r="C13" s="20"/>
      <c r="D13" s="20"/>
      <c r="E13" s="20"/>
      <c r="F13" s="20"/>
      <c r="G13" s="20"/>
      <c r="H13" s="20"/>
      <c r="I13" s="20"/>
    </row>
    <row r="14" spans="1:9" x14ac:dyDescent="0.2">
      <c r="A14" s="18" t="s">
        <v>20</v>
      </c>
      <c r="B14" s="18"/>
      <c r="C14" s="20"/>
      <c r="D14" s="20"/>
      <c r="E14" s="20"/>
      <c r="F14" s="20"/>
      <c r="G14" s="20"/>
      <c r="H14" s="20"/>
      <c r="I14" s="20"/>
    </row>
    <row r="15" spans="1:9" x14ac:dyDescent="0.2">
      <c r="A15" s="18" t="s">
        <v>179</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78" t="s">
        <v>506</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189000</v>
      </c>
      <c r="D23" s="17">
        <v>76000</v>
      </c>
      <c r="E23" s="17">
        <v>0</v>
      </c>
      <c r="F23" s="17">
        <v>190000</v>
      </c>
      <c r="G23" s="17">
        <v>95000</v>
      </c>
      <c r="H23" s="17">
        <v>100000</v>
      </c>
      <c r="I23" s="17">
        <v>100000</v>
      </c>
    </row>
    <row r="24" spans="1:9" x14ac:dyDescent="0.2">
      <c r="A24" s="52" t="s">
        <v>36</v>
      </c>
      <c r="B24" s="53"/>
      <c r="C24" s="57">
        <v>0</v>
      </c>
      <c r="D24" s="17">
        <f>C35</f>
        <v>67678</v>
      </c>
      <c r="E24" s="17">
        <f t="shared" ref="E24:I24" si="0">D35</f>
        <v>9137</v>
      </c>
      <c r="F24" s="17">
        <f t="shared" si="0"/>
        <v>5305</v>
      </c>
      <c r="G24" s="17">
        <f t="shared" si="0"/>
        <v>35082</v>
      </c>
      <c r="H24" s="17">
        <f t="shared" si="0"/>
        <v>31406</v>
      </c>
      <c r="I24" s="17">
        <f t="shared" si="0"/>
        <v>30756</v>
      </c>
    </row>
    <row r="25" spans="1:9" x14ac:dyDescent="0.2">
      <c r="A25" s="52" t="s">
        <v>37</v>
      </c>
      <c r="B25" s="53"/>
      <c r="C25" s="57">
        <v>117749</v>
      </c>
      <c r="D25" s="17">
        <v>115951</v>
      </c>
      <c r="E25" s="17">
        <v>133320</v>
      </c>
      <c r="F25" s="17">
        <v>97777</v>
      </c>
      <c r="G25" s="17">
        <v>119669.07</v>
      </c>
      <c r="H25" s="17">
        <v>100000</v>
      </c>
      <c r="I25" s="17">
        <v>100000</v>
      </c>
    </row>
    <row r="26" spans="1:9" x14ac:dyDescent="0.2">
      <c r="A26" s="52" t="s">
        <v>38</v>
      </c>
      <c r="B26" s="53"/>
      <c r="C26" s="57">
        <v>122931</v>
      </c>
      <c r="D26" s="17">
        <v>83470</v>
      </c>
      <c r="E26" s="17">
        <v>89673</v>
      </c>
      <c r="F26" s="57">
        <v>68000</v>
      </c>
      <c r="G26" s="17">
        <v>123345.07</v>
      </c>
      <c r="H26" s="17">
        <v>100650</v>
      </c>
      <c r="I26" s="17">
        <v>105000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72860</v>
      </c>
      <c r="D30" s="17">
        <v>-91022</v>
      </c>
      <c r="E30" s="17">
        <v>-47479</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72860</v>
      </c>
      <c r="D33" s="57">
        <f t="shared" si="1"/>
        <v>-91022</v>
      </c>
      <c r="E33" s="57">
        <f t="shared" si="1"/>
        <v>-47479</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67678</v>
      </c>
      <c r="D35" s="57">
        <f t="shared" ref="D35:I35" si="2">+D24+D25-D26+D33</f>
        <v>9137</v>
      </c>
      <c r="E35" s="57">
        <f>+E24+E25-E26+E33</f>
        <v>5305</v>
      </c>
      <c r="F35" s="57">
        <f t="shared" si="2"/>
        <v>35082</v>
      </c>
      <c r="G35" s="57">
        <f>+G24+G25-G26+G33</f>
        <v>31406</v>
      </c>
      <c r="H35" s="57">
        <f>+H24+H25-H26+H33</f>
        <v>30756</v>
      </c>
      <c r="I35" s="57">
        <f t="shared" si="2"/>
        <v>25756</v>
      </c>
    </row>
    <row r="36" spans="1:9" x14ac:dyDescent="0.2">
      <c r="A36" s="61"/>
      <c r="B36" s="62"/>
      <c r="C36" s="63"/>
      <c r="D36" s="64"/>
      <c r="E36" s="64"/>
      <c r="F36" s="17"/>
      <c r="G36" s="17"/>
      <c r="H36" s="17"/>
      <c r="I36" s="17"/>
    </row>
    <row r="37" spans="1:9" x14ac:dyDescent="0.2">
      <c r="A37" s="52" t="s">
        <v>43</v>
      </c>
      <c r="B37" s="53"/>
      <c r="C37" s="63">
        <v>0</v>
      </c>
      <c r="D37" s="64">
        <v>0</v>
      </c>
      <c r="E37" s="64">
        <v>0</v>
      </c>
      <c r="F37" s="17">
        <v>0</v>
      </c>
      <c r="G37" s="17">
        <v>0</v>
      </c>
      <c r="H37" s="17">
        <v>0</v>
      </c>
      <c r="I37" s="17">
        <v>0</v>
      </c>
    </row>
    <row r="38" spans="1:9" x14ac:dyDescent="0.2">
      <c r="A38" s="61"/>
      <c r="B38" s="62"/>
      <c r="C38" s="63"/>
      <c r="D38" s="64"/>
      <c r="E38" s="64"/>
      <c r="F38" s="17"/>
      <c r="G38" s="17"/>
      <c r="H38" s="17"/>
      <c r="I38" s="17"/>
    </row>
    <row r="39" spans="1:9" x14ac:dyDescent="0.2">
      <c r="A39" s="52" t="s">
        <v>44</v>
      </c>
      <c r="B39" s="65"/>
      <c r="C39" s="66">
        <f>C35-C37</f>
        <v>67678</v>
      </c>
      <c r="D39" s="66">
        <f t="shared" ref="D39:I39" si="3">D35-D37</f>
        <v>9137</v>
      </c>
      <c r="E39" s="66">
        <f t="shared" si="3"/>
        <v>5305</v>
      </c>
      <c r="F39" s="67">
        <f t="shared" si="3"/>
        <v>35082</v>
      </c>
      <c r="G39" s="67">
        <f t="shared" si="3"/>
        <v>31406</v>
      </c>
      <c r="H39" s="67">
        <f t="shared" si="3"/>
        <v>30756</v>
      </c>
      <c r="I39" s="67">
        <f t="shared" si="3"/>
        <v>25756</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topLeftCell="A10" zoomScaleNormal="100" workbookViewId="0">
      <selection sqref="A1:I46"/>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180</v>
      </c>
      <c r="I2" s="12"/>
    </row>
    <row r="3" spans="1:9" x14ac:dyDescent="0.2">
      <c r="A3" s="18" t="s">
        <v>3</v>
      </c>
      <c r="B3" s="12" t="s">
        <v>157</v>
      </c>
      <c r="C3" s="12"/>
      <c r="D3" s="12"/>
      <c r="E3" s="20"/>
      <c r="F3" s="18"/>
      <c r="G3" s="50" t="s">
        <v>5</v>
      </c>
      <c r="H3" s="51" t="s">
        <v>181</v>
      </c>
      <c r="I3" s="13"/>
    </row>
    <row r="4" spans="1:9" x14ac:dyDescent="0.2">
      <c r="A4" s="18" t="s">
        <v>6</v>
      </c>
      <c r="B4" s="15" t="s">
        <v>182</v>
      </c>
      <c r="C4" s="12"/>
      <c r="D4" s="12"/>
      <c r="E4" s="20"/>
      <c r="F4" s="18"/>
      <c r="G4" s="50" t="s">
        <v>8</v>
      </c>
      <c r="H4" s="15" t="s">
        <v>9</v>
      </c>
      <c r="I4" s="12"/>
    </row>
    <row r="5" spans="1:9" x14ac:dyDescent="0.2">
      <c r="A5" s="18" t="s">
        <v>10</v>
      </c>
      <c r="B5" s="15" t="s">
        <v>11</v>
      </c>
      <c r="C5" s="13"/>
      <c r="D5" s="13"/>
      <c r="E5" s="20"/>
      <c r="F5" s="18"/>
      <c r="G5" s="50" t="s">
        <v>12</v>
      </c>
      <c r="H5" s="51" t="s">
        <v>183</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168</v>
      </c>
      <c r="B9" s="18"/>
      <c r="C9" s="20"/>
      <c r="D9" s="20"/>
      <c r="E9" s="20"/>
      <c r="F9" s="20"/>
      <c r="G9" s="20"/>
      <c r="H9" s="20"/>
      <c r="I9" s="20"/>
    </row>
    <row r="10" spans="1:9" x14ac:dyDescent="0.2">
      <c r="A10" s="18" t="s">
        <v>184</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185</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186</v>
      </c>
      <c r="B14" s="18"/>
      <c r="C14" s="20"/>
      <c r="D14" s="20"/>
      <c r="E14" s="20"/>
      <c r="F14" s="20"/>
      <c r="G14" s="20"/>
      <c r="H14" s="20"/>
      <c r="I14" s="20"/>
    </row>
    <row r="15" spans="1:9" x14ac:dyDescent="0.2">
      <c r="A15" s="18" t="s">
        <v>187</v>
      </c>
      <c r="B15" s="18"/>
      <c r="C15" s="20"/>
      <c r="D15" s="20"/>
      <c r="E15" s="20"/>
      <c r="F15" s="20"/>
      <c r="G15" s="20"/>
      <c r="H15" s="20"/>
      <c r="I15" s="20"/>
    </row>
    <row r="16" spans="1:9" x14ac:dyDescent="0.2">
      <c r="A16" s="18" t="s">
        <v>188</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20"/>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290000</v>
      </c>
      <c r="D24" s="17">
        <v>330000</v>
      </c>
      <c r="E24" s="17">
        <v>285000</v>
      </c>
      <c r="F24" s="17">
        <v>285000</v>
      </c>
      <c r="G24" s="17">
        <v>285000</v>
      </c>
      <c r="H24" s="17">
        <v>285000</v>
      </c>
      <c r="I24" s="17">
        <v>285000</v>
      </c>
    </row>
    <row r="25" spans="1:9" x14ac:dyDescent="0.2">
      <c r="A25" s="52" t="s">
        <v>36</v>
      </c>
      <c r="B25" s="53"/>
      <c r="C25" s="57">
        <v>0</v>
      </c>
      <c r="D25" s="17">
        <f>C36</f>
        <v>233</v>
      </c>
      <c r="E25" s="17">
        <f t="shared" ref="E25:I25" si="0">D36</f>
        <v>83178</v>
      </c>
      <c r="F25" s="17">
        <f t="shared" si="0"/>
        <v>61287</v>
      </c>
      <c r="G25" s="17">
        <f t="shared" si="0"/>
        <v>104324</v>
      </c>
      <c r="H25" s="17">
        <f t="shared" si="0"/>
        <v>179324</v>
      </c>
      <c r="I25" s="17">
        <f t="shared" si="0"/>
        <v>199324</v>
      </c>
    </row>
    <row r="26" spans="1:9" x14ac:dyDescent="0.2">
      <c r="A26" s="52" t="s">
        <v>37</v>
      </c>
      <c r="B26" s="53"/>
      <c r="C26" s="57">
        <v>205351</v>
      </c>
      <c r="D26" s="17">
        <v>390231</v>
      </c>
      <c r="E26" s="17">
        <v>335572</v>
      </c>
      <c r="F26" s="17">
        <v>307774</v>
      </c>
      <c r="G26" s="17">
        <f>285000+75000</f>
        <v>360000</v>
      </c>
      <c r="H26" s="17">
        <v>340000</v>
      </c>
      <c r="I26" s="17">
        <v>320000</v>
      </c>
    </row>
    <row r="27" spans="1:9" x14ac:dyDescent="0.2">
      <c r="A27" s="52" t="s">
        <v>38</v>
      </c>
      <c r="B27" s="53"/>
      <c r="C27" s="57">
        <v>186190</v>
      </c>
      <c r="D27" s="17">
        <v>360465</v>
      </c>
      <c r="E27" s="17">
        <v>357463</v>
      </c>
      <c r="F27" s="57">
        <v>264737</v>
      </c>
      <c r="G27" s="17">
        <v>285000</v>
      </c>
      <c r="H27" s="17">
        <v>320000</v>
      </c>
      <c r="I27" s="17">
        <v>310000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-18928</v>
      </c>
      <c r="D31" s="17">
        <v>53179</v>
      </c>
      <c r="E31" s="17">
        <v>0</v>
      </c>
      <c r="F31" s="17"/>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-18928</v>
      </c>
      <c r="D34" s="57">
        <f t="shared" si="1"/>
        <v>53179</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233</v>
      </c>
      <c r="D36" s="57">
        <f t="shared" ref="D36:I36" si="2">+D25+D26-D27+D34</f>
        <v>83178</v>
      </c>
      <c r="E36" s="57">
        <f>+E25+E26-E27+E34</f>
        <v>61287</v>
      </c>
      <c r="F36" s="57">
        <f t="shared" si="2"/>
        <v>104324</v>
      </c>
      <c r="G36" s="57">
        <f>+G25+G26-G27+G34</f>
        <v>179324</v>
      </c>
      <c r="H36" s="57">
        <f>+H25+H26-H27+H34</f>
        <v>199324</v>
      </c>
      <c r="I36" s="57">
        <f t="shared" si="2"/>
        <v>209324</v>
      </c>
    </row>
    <row r="37" spans="1:9" x14ac:dyDescent="0.2">
      <c r="A37" s="61"/>
      <c r="B37" s="62"/>
      <c r="C37" s="63"/>
      <c r="D37" s="64"/>
      <c r="E37" s="64"/>
      <c r="F37" s="17"/>
      <c r="G37" s="17"/>
      <c r="H37" s="17"/>
      <c r="I37" s="17"/>
    </row>
    <row r="38" spans="1:9" x14ac:dyDescent="0.2">
      <c r="A38" s="52" t="s">
        <v>43</v>
      </c>
      <c r="B38" s="53"/>
      <c r="C38" s="63">
        <v>103811</v>
      </c>
      <c r="D38" s="64">
        <v>73345</v>
      </c>
      <c r="E38" s="64">
        <v>0</v>
      </c>
      <c r="F38" s="17">
        <v>20263</v>
      </c>
      <c r="G38" s="17">
        <v>160000</v>
      </c>
      <c r="H38" s="17">
        <v>150000</v>
      </c>
      <c r="I38" s="17">
        <v>189000</v>
      </c>
    </row>
    <row r="39" spans="1:9" x14ac:dyDescent="0.2">
      <c r="A39" s="61"/>
      <c r="B39" s="62"/>
      <c r="C39" s="63"/>
      <c r="D39" s="64"/>
      <c r="E39" s="64"/>
      <c r="F39" s="17"/>
      <c r="G39" s="17"/>
      <c r="H39" s="17"/>
      <c r="I39" s="17"/>
    </row>
    <row r="40" spans="1:9" x14ac:dyDescent="0.2">
      <c r="A40" s="52" t="s">
        <v>44</v>
      </c>
      <c r="B40" s="65"/>
      <c r="C40" s="66">
        <f>C36-C38</f>
        <v>-103578</v>
      </c>
      <c r="D40" s="66">
        <f t="shared" ref="D40:I40" si="3">D36-D38</f>
        <v>9833</v>
      </c>
      <c r="E40" s="66">
        <f t="shared" si="3"/>
        <v>61287</v>
      </c>
      <c r="F40" s="67">
        <f t="shared" si="3"/>
        <v>84061</v>
      </c>
      <c r="G40" s="67">
        <f t="shared" si="3"/>
        <v>19324</v>
      </c>
      <c r="H40" s="67">
        <f t="shared" si="3"/>
        <v>49324</v>
      </c>
      <c r="I40" s="67">
        <f t="shared" si="3"/>
        <v>20324</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topLeftCell="A13" zoomScaleNormal="100" workbookViewId="0">
      <selection sqref="A1:I46"/>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189</v>
      </c>
      <c r="I2" s="12"/>
    </row>
    <row r="3" spans="1:9" x14ac:dyDescent="0.2">
      <c r="A3" s="18" t="s">
        <v>3</v>
      </c>
      <c r="B3" s="12" t="s">
        <v>157</v>
      </c>
      <c r="C3" s="12"/>
      <c r="D3" s="12"/>
      <c r="E3" s="20"/>
      <c r="F3" s="18"/>
      <c r="G3" s="50" t="s">
        <v>5</v>
      </c>
      <c r="H3" s="51" t="s">
        <v>190</v>
      </c>
      <c r="I3" s="13"/>
    </row>
    <row r="4" spans="1:9" x14ac:dyDescent="0.2">
      <c r="A4" s="18" t="s">
        <v>6</v>
      </c>
      <c r="B4" s="15" t="s">
        <v>191</v>
      </c>
      <c r="C4" s="12"/>
      <c r="D4" s="12"/>
      <c r="E4" s="20"/>
      <c r="F4" s="18"/>
      <c r="G4" s="50" t="s">
        <v>8</v>
      </c>
      <c r="H4" s="15" t="s">
        <v>9</v>
      </c>
      <c r="I4" s="12"/>
    </row>
    <row r="5" spans="1:9" x14ac:dyDescent="0.2">
      <c r="A5" s="18" t="s">
        <v>10</v>
      </c>
      <c r="B5" s="15" t="s">
        <v>11</v>
      </c>
      <c r="C5" s="13"/>
      <c r="D5" s="13"/>
      <c r="E5" s="20"/>
      <c r="F5" s="18"/>
      <c r="G5" s="50" t="s">
        <v>12</v>
      </c>
      <c r="H5" s="51" t="s">
        <v>192</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168</v>
      </c>
      <c r="B9" s="18"/>
      <c r="C9" s="20"/>
      <c r="D9" s="20"/>
      <c r="E9" s="20"/>
      <c r="F9" s="20"/>
      <c r="G9" s="20"/>
      <c r="H9" s="20"/>
      <c r="I9" s="20"/>
    </row>
    <row r="10" spans="1:9" x14ac:dyDescent="0.2">
      <c r="A10" s="18" t="s">
        <v>193</v>
      </c>
      <c r="B10" s="18"/>
      <c r="C10" s="20"/>
      <c r="D10" s="20"/>
      <c r="E10" s="20"/>
      <c r="F10" s="20"/>
      <c r="G10" s="20"/>
      <c r="H10" s="20"/>
      <c r="I10" s="20"/>
    </row>
    <row r="11" spans="1:9" x14ac:dyDescent="0.2">
      <c r="A11" s="18" t="s">
        <v>170</v>
      </c>
      <c r="B11" s="18"/>
      <c r="C11" s="20"/>
      <c r="D11" s="20"/>
      <c r="E11" s="20"/>
      <c r="F11" s="20"/>
      <c r="G11" s="20"/>
      <c r="H11" s="20"/>
      <c r="I11" s="20"/>
    </row>
    <row r="12" spans="1:9" x14ac:dyDescent="0.2">
      <c r="A12" s="18" t="s">
        <v>18</v>
      </c>
      <c r="B12" s="18"/>
      <c r="C12" s="20"/>
      <c r="D12" s="20"/>
      <c r="E12" s="20"/>
      <c r="F12" s="20"/>
      <c r="G12" s="20"/>
      <c r="H12" s="20"/>
      <c r="I12" s="20"/>
    </row>
    <row r="13" spans="1:9" x14ac:dyDescent="0.2">
      <c r="A13" s="18" t="s">
        <v>194</v>
      </c>
      <c r="B13" s="18"/>
      <c r="C13" s="20"/>
      <c r="D13" s="20"/>
      <c r="E13" s="20"/>
      <c r="F13" s="20"/>
      <c r="G13" s="20"/>
      <c r="H13" s="20"/>
      <c r="I13" s="20"/>
    </row>
    <row r="14" spans="1:9" x14ac:dyDescent="0.2">
      <c r="A14" s="18" t="s">
        <v>20</v>
      </c>
      <c r="B14" s="18"/>
      <c r="C14" s="20"/>
      <c r="D14" s="20"/>
      <c r="E14" s="20"/>
      <c r="F14" s="20"/>
      <c r="G14" s="20"/>
      <c r="H14" s="20"/>
      <c r="I14" s="20"/>
    </row>
    <row r="15" spans="1:9" x14ac:dyDescent="0.2">
      <c r="A15" s="18" t="s">
        <v>195</v>
      </c>
      <c r="B15" s="18"/>
      <c r="C15" s="20"/>
      <c r="D15" s="20"/>
      <c r="E15" s="20"/>
      <c r="F15" s="20"/>
      <c r="G15" s="20"/>
      <c r="H15" s="20"/>
      <c r="I15" s="20"/>
    </row>
    <row r="16" spans="1:9" x14ac:dyDescent="0.2">
      <c r="A16" s="18" t="s">
        <v>196</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20"/>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964443</v>
      </c>
      <c r="D24" s="17">
        <v>0</v>
      </c>
      <c r="E24" s="17">
        <v>0</v>
      </c>
      <c r="F24" s="17">
        <v>0</v>
      </c>
      <c r="G24" s="17"/>
      <c r="H24" s="17">
        <v>1100000</v>
      </c>
      <c r="I24" s="17"/>
    </row>
    <row r="25" spans="1:9" x14ac:dyDescent="0.2">
      <c r="A25" s="52" t="s">
        <v>36</v>
      </c>
      <c r="B25" s="53"/>
      <c r="C25" s="57">
        <v>0</v>
      </c>
      <c r="D25" s="17">
        <f>C36</f>
        <v>26717</v>
      </c>
      <c r="E25" s="17">
        <f t="shared" ref="E25:I25" si="0">D36</f>
        <v>68019</v>
      </c>
      <c r="F25" s="17">
        <f t="shared" si="0"/>
        <v>75084</v>
      </c>
      <c r="G25" s="17">
        <f t="shared" si="0"/>
        <v>87825</v>
      </c>
      <c r="H25" s="17">
        <f t="shared" si="0"/>
        <v>88825</v>
      </c>
      <c r="I25" s="17">
        <f t="shared" si="0"/>
        <v>152825</v>
      </c>
    </row>
    <row r="26" spans="1:9" x14ac:dyDescent="0.2">
      <c r="A26" s="52" t="s">
        <v>37</v>
      </c>
      <c r="B26" s="53"/>
      <c r="C26" s="57">
        <v>63985</v>
      </c>
      <c r="D26" s="17">
        <v>23216</v>
      </c>
      <c r="E26" s="17">
        <v>374799</v>
      </c>
      <c r="F26" s="17">
        <v>447025</v>
      </c>
      <c r="G26" s="17">
        <v>87000</v>
      </c>
      <c r="H26" s="17">
        <v>350000</v>
      </c>
      <c r="I26" s="17">
        <v>150000</v>
      </c>
    </row>
    <row r="27" spans="1:9" x14ac:dyDescent="0.2">
      <c r="A27" s="52" t="s">
        <v>38</v>
      </c>
      <c r="B27" s="53"/>
      <c r="C27" s="57">
        <v>141149</v>
      </c>
      <c r="D27" s="17">
        <v>40414</v>
      </c>
      <c r="E27" s="17">
        <v>367734</v>
      </c>
      <c r="F27" s="57">
        <v>434284</v>
      </c>
      <c r="G27" s="17">
        <v>86000</v>
      </c>
      <c r="H27" s="17">
        <v>286000</v>
      </c>
      <c r="I27" s="17">
        <v>145000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103881</v>
      </c>
      <c r="D31" s="17">
        <v>58500</v>
      </c>
      <c r="E31" s="17">
        <v>0</v>
      </c>
      <c r="F31" s="17">
        <v>0</v>
      </c>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103881</v>
      </c>
      <c r="D34" s="57">
        <f t="shared" si="1"/>
        <v>58500</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26717</v>
      </c>
      <c r="D36" s="57">
        <f t="shared" ref="D36:I36" si="2">+D25+D26-D27+D34</f>
        <v>68019</v>
      </c>
      <c r="E36" s="57">
        <f>+E25+E26-E27+E34</f>
        <v>75084</v>
      </c>
      <c r="F36" s="57">
        <f t="shared" si="2"/>
        <v>87825</v>
      </c>
      <c r="G36" s="57">
        <f>+G25+G26-G27+G34</f>
        <v>88825</v>
      </c>
      <c r="H36" s="57">
        <f>+H25+H26-H27+H34</f>
        <v>152825</v>
      </c>
      <c r="I36" s="57">
        <f t="shared" si="2"/>
        <v>157825</v>
      </c>
    </row>
    <row r="37" spans="1:9" x14ac:dyDescent="0.2">
      <c r="A37" s="61"/>
      <c r="B37" s="62"/>
      <c r="C37" s="63"/>
      <c r="D37" s="64"/>
      <c r="E37" s="64"/>
      <c r="F37" s="17"/>
      <c r="G37" s="17"/>
      <c r="H37" s="17"/>
      <c r="I37" s="17"/>
    </row>
    <row r="38" spans="1:9" x14ac:dyDescent="0.2">
      <c r="A38" s="52" t="s">
        <v>43</v>
      </c>
      <c r="B38" s="53"/>
      <c r="C38" s="63">
        <v>187506</v>
      </c>
      <c r="D38" s="64">
        <v>801</v>
      </c>
      <c r="E38" s="64">
        <v>358848</v>
      </c>
      <c r="F38" s="17">
        <v>39497</v>
      </c>
      <c r="G38" s="17">
        <v>88000</v>
      </c>
      <c r="H38" s="17">
        <v>150000</v>
      </c>
      <c r="I38" s="17">
        <v>150000</v>
      </c>
    </row>
    <row r="39" spans="1:9" x14ac:dyDescent="0.2">
      <c r="A39" s="61"/>
      <c r="B39" s="62"/>
      <c r="C39" s="63"/>
      <c r="D39" s="64"/>
      <c r="E39" s="64"/>
      <c r="F39" s="17"/>
      <c r="G39" s="17"/>
      <c r="H39" s="17"/>
      <c r="I39" s="17"/>
    </row>
    <row r="40" spans="1:9" x14ac:dyDescent="0.2">
      <c r="A40" s="52" t="s">
        <v>44</v>
      </c>
      <c r="B40" s="65"/>
      <c r="C40" s="66">
        <f>C36-C38</f>
        <v>-160789</v>
      </c>
      <c r="D40" s="66">
        <f t="shared" ref="D40:I40" si="3">D36-D38</f>
        <v>67218</v>
      </c>
      <c r="E40" s="66">
        <f t="shared" si="3"/>
        <v>-283764</v>
      </c>
      <c r="F40" s="67">
        <f t="shared" si="3"/>
        <v>48328</v>
      </c>
      <c r="G40" s="67">
        <f t="shared" si="3"/>
        <v>825</v>
      </c>
      <c r="H40" s="67">
        <f t="shared" si="3"/>
        <v>2825</v>
      </c>
      <c r="I40" s="67">
        <f t="shared" si="3"/>
        <v>7825</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topLeftCell="A13" zoomScaleNormal="100" workbookViewId="0">
      <selection sqref="A1:I46"/>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197</v>
      </c>
      <c r="I2" s="12"/>
    </row>
    <row r="3" spans="1:9" x14ac:dyDescent="0.2">
      <c r="A3" s="18" t="s">
        <v>3</v>
      </c>
      <c r="B3" s="12" t="s">
        <v>157</v>
      </c>
      <c r="C3" s="12"/>
      <c r="D3" s="12"/>
      <c r="E3" s="20"/>
      <c r="F3" s="18"/>
      <c r="G3" s="50" t="s">
        <v>5</v>
      </c>
      <c r="H3" s="51" t="s">
        <v>198</v>
      </c>
      <c r="I3" s="13"/>
    </row>
    <row r="4" spans="1:9" x14ac:dyDescent="0.2">
      <c r="A4" s="18" t="s">
        <v>6</v>
      </c>
      <c r="B4" s="15" t="s">
        <v>199</v>
      </c>
      <c r="C4" s="12"/>
      <c r="D4" s="12"/>
      <c r="E4" s="20"/>
      <c r="F4" s="18"/>
      <c r="G4" s="50" t="s">
        <v>8</v>
      </c>
      <c r="H4" s="15" t="s">
        <v>9</v>
      </c>
      <c r="I4" s="12"/>
    </row>
    <row r="5" spans="1:9" x14ac:dyDescent="0.2">
      <c r="A5" s="18" t="s">
        <v>10</v>
      </c>
      <c r="B5" s="15" t="s">
        <v>11</v>
      </c>
      <c r="C5" s="13"/>
      <c r="D5" s="13"/>
      <c r="E5" s="20"/>
      <c r="F5" s="18"/>
      <c r="G5" s="50" t="s">
        <v>12</v>
      </c>
      <c r="H5" s="51" t="s">
        <v>200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201</v>
      </c>
      <c r="B9" s="18"/>
      <c r="C9" s="20"/>
      <c r="D9" s="20"/>
      <c r="E9" s="20"/>
      <c r="F9" s="20"/>
      <c r="G9" s="20"/>
      <c r="H9" s="20"/>
      <c r="I9" s="20"/>
    </row>
    <row r="10" spans="1:9" x14ac:dyDescent="0.2">
      <c r="A10" s="18" t="s">
        <v>202</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203</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204</v>
      </c>
      <c r="B14" s="18"/>
      <c r="C14" s="20"/>
      <c r="D14" s="20"/>
      <c r="E14" s="20"/>
      <c r="F14" s="20"/>
      <c r="G14" s="20"/>
      <c r="H14" s="20"/>
      <c r="I14" s="20"/>
    </row>
    <row r="15" spans="1:9" x14ac:dyDescent="0.2">
      <c r="A15" s="18" t="s">
        <v>205</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25000</v>
      </c>
      <c r="D23" s="17">
        <v>24875</v>
      </c>
      <c r="E23" s="17">
        <v>25315</v>
      </c>
      <c r="F23" s="17">
        <v>48895</v>
      </c>
      <c r="G23" s="17">
        <v>46600</v>
      </c>
      <c r="H23" s="17">
        <v>50000</v>
      </c>
      <c r="I23" s="17">
        <v>60000</v>
      </c>
    </row>
    <row r="24" spans="1:9" x14ac:dyDescent="0.2">
      <c r="A24" s="52" t="s">
        <v>36</v>
      </c>
      <c r="B24" s="53"/>
      <c r="C24" s="57">
        <v>0</v>
      </c>
      <c r="D24" s="17">
        <f>C35</f>
        <v>5000</v>
      </c>
      <c r="E24" s="17">
        <f t="shared" ref="E24:I24" si="0">D35</f>
        <v>25905</v>
      </c>
      <c r="F24" s="17">
        <f t="shared" si="0"/>
        <v>30021</v>
      </c>
      <c r="G24" s="17">
        <f t="shared" si="0"/>
        <v>29252</v>
      </c>
      <c r="H24" s="17">
        <f t="shared" si="0"/>
        <v>32252</v>
      </c>
      <c r="I24" s="17">
        <f t="shared" si="0"/>
        <v>35252</v>
      </c>
    </row>
    <row r="25" spans="1:9" x14ac:dyDescent="0.2">
      <c r="A25" s="52" t="s">
        <v>37</v>
      </c>
      <c r="B25" s="53"/>
      <c r="C25" s="57">
        <v>0</v>
      </c>
      <c r="D25" s="17">
        <v>19625</v>
      </c>
      <c r="E25" s="17">
        <v>8871</v>
      </c>
      <c r="F25" s="17">
        <v>26190</v>
      </c>
      <c r="G25" s="17">
        <v>45000</v>
      </c>
      <c r="H25" s="17">
        <v>48000</v>
      </c>
      <c r="I25" s="17">
        <v>55000</v>
      </c>
    </row>
    <row r="26" spans="1:9" x14ac:dyDescent="0.2">
      <c r="A26" s="52" t="s">
        <v>38</v>
      </c>
      <c r="B26" s="53"/>
      <c r="C26" s="57">
        <v>0</v>
      </c>
      <c r="D26" s="17">
        <v>23720</v>
      </c>
      <c r="E26" s="17">
        <v>4755</v>
      </c>
      <c r="F26" s="57">
        <v>26959</v>
      </c>
      <c r="G26" s="17">
        <v>42000</v>
      </c>
      <c r="H26" s="17">
        <v>45000</v>
      </c>
      <c r="I26" s="17">
        <v>49000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5000</v>
      </c>
      <c r="D30" s="17">
        <v>25000</v>
      </c>
      <c r="E30" s="17">
        <v>0</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5000</v>
      </c>
      <c r="D33" s="57">
        <f t="shared" si="1"/>
        <v>25000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5000</v>
      </c>
      <c r="D35" s="57">
        <f t="shared" ref="D35:I35" si="2">+D24+D25-D26+D33</f>
        <v>25905</v>
      </c>
      <c r="E35" s="57">
        <f>+E24+E25-E26+E33</f>
        <v>30021</v>
      </c>
      <c r="F35" s="57">
        <f t="shared" si="2"/>
        <v>29252</v>
      </c>
      <c r="G35" s="57">
        <f>+G24+G25-G26+G33</f>
        <v>32252</v>
      </c>
      <c r="H35" s="57">
        <f>+H24+H25-H26+H33</f>
        <v>35252</v>
      </c>
      <c r="I35" s="57">
        <f t="shared" si="2"/>
        <v>41252</v>
      </c>
    </row>
    <row r="36" spans="1:9" x14ac:dyDescent="0.2">
      <c r="A36" s="61"/>
      <c r="B36" s="62"/>
      <c r="C36" s="63"/>
      <c r="D36" s="64"/>
      <c r="E36" s="64"/>
      <c r="F36" s="17"/>
      <c r="G36" s="17"/>
      <c r="H36" s="17"/>
      <c r="I36" s="17"/>
    </row>
    <row r="37" spans="1:9" x14ac:dyDescent="0.2">
      <c r="A37" s="52" t="s">
        <v>43</v>
      </c>
      <c r="B37" s="53"/>
      <c r="C37" s="63">
        <v>24286</v>
      </c>
      <c r="D37" s="64">
        <v>566</v>
      </c>
      <c r="E37" s="64">
        <v>0</v>
      </c>
      <c r="F37" s="17">
        <v>25352</v>
      </c>
      <c r="G37" s="17">
        <v>0</v>
      </c>
      <c r="H37" s="17">
        <v>0</v>
      </c>
      <c r="I37" s="17">
        <v>0</v>
      </c>
    </row>
    <row r="38" spans="1:9" x14ac:dyDescent="0.2">
      <c r="A38" s="61"/>
      <c r="B38" s="62"/>
      <c r="C38" s="63"/>
      <c r="D38" s="64"/>
      <c r="E38" s="64"/>
      <c r="F38" s="17"/>
      <c r="G38" s="17"/>
      <c r="H38" s="17"/>
      <c r="I38" s="17"/>
    </row>
    <row r="39" spans="1:9" x14ac:dyDescent="0.2">
      <c r="A39" s="52" t="s">
        <v>44</v>
      </c>
      <c r="B39" s="65"/>
      <c r="C39" s="66">
        <f>C35-C37</f>
        <v>-19286</v>
      </c>
      <c r="D39" s="66">
        <f t="shared" ref="D39:I39" si="3">D35-D37</f>
        <v>25339</v>
      </c>
      <c r="E39" s="66">
        <f t="shared" si="3"/>
        <v>30021</v>
      </c>
      <c r="F39" s="67">
        <f t="shared" si="3"/>
        <v>3900</v>
      </c>
      <c r="G39" s="67">
        <f t="shared" si="3"/>
        <v>32252</v>
      </c>
      <c r="H39" s="67">
        <f t="shared" si="3"/>
        <v>35252</v>
      </c>
      <c r="I39" s="67">
        <f t="shared" si="3"/>
        <v>41252</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M21" sqref="M21"/>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336</v>
      </c>
      <c r="I2" s="12"/>
    </row>
    <row r="3" spans="1:9" x14ac:dyDescent="0.2">
      <c r="A3" s="18" t="s">
        <v>3</v>
      </c>
      <c r="B3" s="15" t="s">
        <v>337</v>
      </c>
      <c r="C3" s="12"/>
      <c r="D3" s="12"/>
      <c r="E3" s="20"/>
      <c r="F3" s="18"/>
      <c r="G3" s="50" t="s">
        <v>5</v>
      </c>
      <c r="H3" s="13" t="s">
        <v>338</v>
      </c>
      <c r="I3" s="13"/>
    </row>
    <row r="4" spans="1:9" x14ac:dyDescent="0.2">
      <c r="A4" s="18" t="s">
        <v>6</v>
      </c>
      <c r="B4" s="15" t="s">
        <v>339</v>
      </c>
      <c r="C4" s="12"/>
      <c r="D4" s="12"/>
      <c r="E4" s="20"/>
      <c r="F4" s="18"/>
      <c r="G4" s="50" t="s">
        <v>8</v>
      </c>
      <c r="H4" s="15" t="s">
        <v>9</v>
      </c>
      <c r="I4" s="12"/>
    </row>
    <row r="5" spans="1:9" x14ac:dyDescent="0.2">
      <c r="A5" s="18" t="s">
        <v>10</v>
      </c>
      <c r="B5" s="15" t="s">
        <v>78</v>
      </c>
      <c r="C5" s="13"/>
      <c r="D5" s="13"/>
      <c r="E5" s="20"/>
      <c r="F5" s="18"/>
      <c r="G5" s="50" t="s">
        <v>12</v>
      </c>
      <c r="H5" s="51" t="s">
        <v>340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341</v>
      </c>
      <c r="B9" s="18"/>
      <c r="C9" s="20"/>
      <c r="D9" s="20"/>
      <c r="E9" s="20"/>
      <c r="F9" s="20"/>
      <c r="G9" s="20"/>
      <c r="H9" s="20"/>
      <c r="I9" s="20"/>
    </row>
    <row r="10" spans="1:9" x14ac:dyDescent="0.2">
      <c r="A10" s="18" t="s">
        <v>18</v>
      </c>
      <c r="B10" s="18"/>
      <c r="C10" s="20"/>
      <c r="D10" s="20"/>
      <c r="E10" s="20"/>
      <c r="F10" s="20"/>
      <c r="G10" s="20"/>
      <c r="H10" s="20"/>
      <c r="I10" s="20"/>
    </row>
    <row r="11" spans="1:9" x14ac:dyDescent="0.2">
      <c r="A11" s="114" t="s">
        <v>342</v>
      </c>
      <c r="B11" s="18"/>
      <c r="C11" s="20"/>
      <c r="D11" s="20"/>
      <c r="E11" s="20"/>
      <c r="F11" s="20"/>
      <c r="G11" s="20"/>
      <c r="H11" s="20"/>
      <c r="I11" s="20"/>
    </row>
    <row r="12" spans="1:9" x14ac:dyDescent="0.2">
      <c r="A12" s="18" t="s">
        <v>20</v>
      </c>
      <c r="B12" s="18"/>
      <c r="C12" s="20"/>
      <c r="D12" s="20"/>
      <c r="E12" s="20"/>
      <c r="F12" s="20"/>
      <c r="G12" s="20"/>
      <c r="H12" s="20"/>
      <c r="I12" s="20"/>
    </row>
    <row r="13" spans="1:9" x14ac:dyDescent="0.2">
      <c r="A13" s="22"/>
      <c r="B13" s="18"/>
      <c r="C13" s="20"/>
      <c r="D13" s="20"/>
      <c r="E13" s="20"/>
      <c r="F13" s="20"/>
      <c r="G13" s="20"/>
      <c r="H13" s="20"/>
      <c r="I13" s="20"/>
    </row>
    <row r="14" spans="1:9" x14ac:dyDescent="0.2">
      <c r="A14" s="19" t="s">
        <v>23</v>
      </c>
      <c r="B14" s="18"/>
      <c r="C14" s="20"/>
      <c r="D14" s="20"/>
      <c r="E14" s="20"/>
      <c r="F14" s="20"/>
      <c r="G14" s="20"/>
      <c r="H14" s="20"/>
      <c r="I14" s="20"/>
    </row>
    <row r="15" spans="1:9" x14ac:dyDescent="0.2">
      <c r="A15" s="18"/>
      <c r="B15" s="18"/>
      <c r="C15" s="20"/>
      <c r="D15" s="20"/>
      <c r="E15" s="20"/>
      <c r="F15" s="20"/>
      <c r="G15" s="20"/>
      <c r="H15" s="20"/>
      <c r="I15" s="20"/>
    </row>
    <row r="16" spans="1:9" x14ac:dyDescent="0.2">
      <c r="A16" s="19" t="s">
        <v>24</v>
      </c>
      <c r="B16" s="18"/>
      <c r="C16" s="20"/>
      <c r="D16" s="20"/>
      <c r="E16" s="20"/>
      <c r="F16" s="20"/>
      <c r="G16" s="20"/>
      <c r="H16" s="20"/>
      <c r="I16" s="20"/>
    </row>
    <row r="17" spans="1:9" x14ac:dyDescent="0.2">
      <c r="A17" s="117" t="s">
        <v>503</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v>1500000</v>
      </c>
      <c r="D21" s="17"/>
      <c r="E21" s="17"/>
      <c r="F21" s="17"/>
      <c r="G21" s="17"/>
      <c r="H21" s="17"/>
      <c r="I21" s="17"/>
    </row>
    <row r="22" spans="1:9" x14ac:dyDescent="0.2">
      <c r="A22" s="52" t="s">
        <v>36</v>
      </c>
      <c r="B22" s="53"/>
      <c r="C22" s="57">
        <v>0</v>
      </c>
      <c r="D22" s="17">
        <f t="shared" ref="D22:I22" si="0">C33</f>
        <v>586355</v>
      </c>
      <c r="E22" s="17">
        <f t="shared" si="0"/>
        <v>509548</v>
      </c>
      <c r="F22" s="17">
        <f t="shared" si="0"/>
        <v>508344</v>
      </c>
      <c r="G22" s="17">
        <f t="shared" si="0"/>
        <v>223565</v>
      </c>
      <c r="H22" s="17">
        <f t="shared" si="0"/>
        <v>223565</v>
      </c>
      <c r="I22" s="17">
        <f t="shared" si="0"/>
        <v>223565</v>
      </c>
    </row>
    <row r="23" spans="1:9" x14ac:dyDescent="0.2">
      <c r="A23" s="52" t="s">
        <v>37</v>
      </c>
      <c r="B23" s="53"/>
      <c r="C23" s="57">
        <v>289891</v>
      </c>
      <c r="D23" s="17">
        <v>0</v>
      </c>
      <c r="E23" s="17">
        <v>0</v>
      </c>
      <c r="F23" s="17">
        <v>0</v>
      </c>
      <c r="G23" s="17"/>
      <c r="H23" s="17"/>
      <c r="I23" s="17"/>
    </row>
    <row r="24" spans="1:9" x14ac:dyDescent="0.2">
      <c r="A24" s="52" t="s">
        <v>38</v>
      </c>
      <c r="B24" s="53"/>
      <c r="C24" s="57">
        <v>443880</v>
      </c>
      <c r="D24" s="17">
        <v>76807</v>
      </c>
      <c r="E24" s="17">
        <v>1204</v>
      </c>
      <c r="F24" s="57">
        <v>284779</v>
      </c>
      <c r="G24" s="17"/>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v>740344</v>
      </c>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740344</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586355</v>
      </c>
      <c r="D33" s="57">
        <f t="shared" ref="D33:I33" si="2">+D22+D23-D24+D31</f>
        <v>509548</v>
      </c>
      <c r="E33" s="57">
        <f>+E22+E23-E24+E31</f>
        <v>508344</v>
      </c>
      <c r="F33" s="57">
        <f t="shared" si="2"/>
        <v>223565</v>
      </c>
      <c r="G33" s="57">
        <f>+G22+G23-G24+G31</f>
        <v>223565</v>
      </c>
      <c r="H33" s="57">
        <f>+H22+H23-H24+H31</f>
        <v>223565</v>
      </c>
      <c r="I33" s="57">
        <f t="shared" si="2"/>
        <v>223565</v>
      </c>
    </row>
    <row r="34" spans="1:9" x14ac:dyDescent="0.2">
      <c r="A34" s="61"/>
      <c r="B34" s="62"/>
      <c r="C34" s="63"/>
      <c r="D34" s="64"/>
      <c r="E34" s="64"/>
      <c r="F34" s="17"/>
      <c r="G34" s="17"/>
      <c r="H34" s="17"/>
      <c r="I34" s="17"/>
    </row>
    <row r="35" spans="1:9" x14ac:dyDescent="0.2">
      <c r="A35" s="52" t="s">
        <v>43</v>
      </c>
      <c r="B35" s="53"/>
      <c r="C35" s="63">
        <v>255097</v>
      </c>
      <c r="D35" s="64">
        <v>16980</v>
      </c>
      <c r="E35" s="64">
        <v>72</v>
      </c>
      <c r="F35" s="17">
        <v>0</v>
      </c>
      <c r="G35" s="17"/>
      <c r="H35" s="17"/>
      <c r="I35" s="17"/>
    </row>
    <row r="36" spans="1:9" x14ac:dyDescent="0.2">
      <c r="A36" s="61"/>
      <c r="B36" s="62"/>
      <c r="C36" s="63"/>
      <c r="D36" s="64"/>
      <c r="E36" s="64"/>
      <c r="F36" s="17"/>
      <c r="G36" s="17"/>
      <c r="H36" s="17"/>
      <c r="I36" s="17"/>
    </row>
    <row r="37" spans="1:9" x14ac:dyDescent="0.2">
      <c r="A37" s="52" t="s">
        <v>44</v>
      </c>
      <c r="B37" s="65"/>
      <c r="C37" s="66">
        <f>C33-C35</f>
        <v>331258</v>
      </c>
      <c r="D37" s="66">
        <f t="shared" ref="D37:I37" si="3">D33-D35</f>
        <v>492568</v>
      </c>
      <c r="E37" s="66">
        <f t="shared" si="3"/>
        <v>508272</v>
      </c>
      <c r="F37" s="67">
        <f t="shared" si="3"/>
        <v>223565</v>
      </c>
      <c r="G37" s="67">
        <f t="shared" si="3"/>
        <v>223565</v>
      </c>
      <c r="H37" s="67">
        <f t="shared" si="3"/>
        <v>223565</v>
      </c>
      <c r="I37" s="67">
        <f t="shared" si="3"/>
        <v>223565</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topLeftCell="B1"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5" t="s">
        <v>93</v>
      </c>
      <c r="I2" s="12"/>
    </row>
    <row r="3" spans="1:9" x14ac:dyDescent="0.2">
      <c r="A3" s="18" t="s">
        <v>3</v>
      </c>
      <c r="B3" s="15" t="s">
        <v>240</v>
      </c>
      <c r="C3" s="12"/>
      <c r="D3" s="12"/>
      <c r="E3" s="20"/>
      <c r="F3" s="18"/>
      <c r="G3" s="50" t="s">
        <v>5</v>
      </c>
      <c r="H3" s="51" t="s">
        <v>94</v>
      </c>
      <c r="I3" s="13"/>
    </row>
    <row r="4" spans="1:9" x14ac:dyDescent="0.2">
      <c r="A4" s="18" t="s">
        <v>6</v>
      </c>
      <c r="B4" s="15" t="s">
        <v>249</v>
      </c>
      <c r="C4" s="12"/>
      <c r="D4" s="12"/>
      <c r="E4" s="20"/>
      <c r="F4" s="18"/>
      <c r="G4" s="50" t="s">
        <v>8</v>
      </c>
      <c r="H4" s="15" t="s">
        <v>250</v>
      </c>
      <c r="I4" s="12"/>
    </row>
    <row r="5" spans="1:9" x14ac:dyDescent="0.2">
      <c r="A5" s="18" t="s">
        <v>10</v>
      </c>
      <c r="B5" s="15" t="s">
        <v>78</v>
      </c>
      <c r="C5" s="13"/>
      <c r="D5" s="13"/>
      <c r="E5" s="20"/>
      <c r="F5" s="18"/>
      <c r="G5" s="50" t="s">
        <v>12</v>
      </c>
      <c r="H5" s="51" t="s">
        <v>251</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252</v>
      </c>
      <c r="B9" s="18"/>
      <c r="C9" s="20"/>
      <c r="D9" s="20"/>
      <c r="E9" s="20"/>
      <c r="F9" s="20"/>
      <c r="G9" s="20"/>
      <c r="H9" s="20"/>
      <c r="I9" s="20"/>
    </row>
    <row r="10" spans="1:9" x14ac:dyDescent="0.2">
      <c r="A10" s="18" t="s">
        <v>253</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254</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255</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256</v>
      </c>
      <c r="B18" s="20"/>
      <c r="C18" s="20"/>
      <c r="D18" s="20"/>
      <c r="E18" s="20"/>
      <c r="F18" s="20"/>
      <c r="G18" s="20"/>
      <c r="H18" s="20"/>
      <c r="I18" s="20"/>
    </row>
    <row r="19" spans="1:9" x14ac:dyDescent="0.2">
      <c r="A19" s="78" t="s">
        <v>257</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900000</v>
      </c>
      <c r="D23" s="17">
        <f>75000+200000+500000</f>
        <v>775000</v>
      </c>
      <c r="E23" s="17">
        <v>400000</v>
      </c>
      <c r="F23" s="17">
        <v>300000</v>
      </c>
      <c r="G23" s="17">
        <v>346448</v>
      </c>
      <c r="H23" s="17">
        <v>500000</v>
      </c>
      <c r="I23" s="17">
        <v>500000</v>
      </c>
    </row>
    <row r="24" spans="1:9" x14ac:dyDescent="0.2">
      <c r="A24" s="52" t="s">
        <v>36</v>
      </c>
      <c r="B24" s="53"/>
      <c r="C24" s="57">
        <v>0</v>
      </c>
      <c r="D24" s="17">
        <f t="shared" ref="D24:I24" si="0">C35</f>
        <v>67383</v>
      </c>
      <c r="E24" s="17">
        <f t="shared" si="0"/>
        <v>175939</v>
      </c>
      <c r="F24" s="17">
        <f t="shared" si="0"/>
        <v>269636</v>
      </c>
      <c r="G24" s="17">
        <f t="shared" si="0"/>
        <v>166780</v>
      </c>
      <c r="H24" s="17">
        <f t="shared" si="0"/>
        <v>96780</v>
      </c>
      <c r="I24" s="17">
        <f t="shared" si="0"/>
        <v>46780</v>
      </c>
    </row>
    <row r="25" spans="1:9" x14ac:dyDescent="0.2">
      <c r="A25" s="52" t="s">
        <v>37</v>
      </c>
      <c r="B25" s="53"/>
      <c r="C25" s="57">
        <v>172772</v>
      </c>
      <c r="D25" s="17">
        <v>684695</v>
      </c>
      <c r="E25" s="17">
        <v>673850</v>
      </c>
      <c r="F25" s="17">
        <v>340518</v>
      </c>
      <c r="G25" s="17">
        <v>380000</v>
      </c>
      <c r="H25" s="17">
        <v>400000</v>
      </c>
      <c r="I25" s="17">
        <v>440000</v>
      </c>
    </row>
    <row r="26" spans="1:9" x14ac:dyDescent="0.2">
      <c r="A26" s="52" t="s">
        <v>38</v>
      </c>
      <c r="B26" s="53"/>
      <c r="C26" s="57">
        <v>215389</v>
      </c>
      <c r="D26" s="17">
        <v>577203</v>
      </c>
      <c r="E26" s="17">
        <v>580153</v>
      </c>
      <c r="F26" s="57">
        <v>443374</v>
      </c>
      <c r="G26" s="17">
        <v>450000</v>
      </c>
      <c r="H26" s="17">
        <v>450000</v>
      </c>
      <c r="I26" s="17">
        <v>450000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110000</v>
      </c>
      <c r="D30" s="17">
        <v>1064</v>
      </c>
      <c r="E30" s="17">
        <v>0</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110000</v>
      </c>
      <c r="D33" s="57">
        <f t="shared" si="1"/>
        <v>1064</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67383</v>
      </c>
      <c r="D35" s="57">
        <f t="shared" ref="D35:I35" si="2">+D24+D25-D26+D33</f>
        <v>175939</v>
      </c>
      <c r="E35" s="57">
        <f>+E24+E25-E26+E33</f>
        <v>269636</v>
      </c>
      <c r="F35" s="57">
        <f t="shared" si="2"/>
        <v>166780</v>
      </c>
      <c r="G35" s="57">
        <f>+G24+G25-G26+G33</f>
        <v>96780</v>
      </c>
      <c r="H35" s="57">
        <f>+H24+H25-H26+H33</f>
        <v>46780</v>
      </c>
      <c r="I35" s="57">
        <f t="shared" si="2"/>
        <v>36780</v>
      </c>
    </row>
    <row r="36" spans="1:9" x14ac:dyDescent="0.2">
      <c r="A36" s="61"/>
      <c r="B36" s="62"/>
      <c r="C36" s="63"/>
      <c r="D36" s="64"/>
      <c r="E36" s="64"/>
      <c r="F36" s="17"/>
      <c r="G36" s="17"/>
      <c r="H36" s="17"/>
      <c r="I36" s="17"/>
    </row>
    <row r="37" spans="1:9" x14ac:dyDescent="0.2">
      <c r="A37" s="52" t="s">
        <v>43</v>
      </c>
      <c r="B37" s="53"/>
      <c r="C37" s="63">
        <v>63238</v>
      </c>
      <c r="D37" s="64">
        <v>344693</v>
      </c>
      <c r="E37" s="64">
        <v>168557</v>
      </c>
      <c r="F37" s="17">
        <v>55647</v>
      </c>
      <c r="G37" s="17">
        <v>96780</v>
      </c>
      <c r="H37" s="17">
        <v>46780</v>
      </c>
      <c r="I37" s="17">
        <v>36780</v>
      </c>
    </row>
    <row r="38" spans="1:9" x14ac:dyDescent="0.2">
      <c r="A38" s="61"/>
      <c r="B38" s="62"/>
      <c r="C38" s="63"/>
      <c r="D38" s="64"/>
      <c r="E38" s="64"/>
      <c r="F38" s="17"/>
      <c r="G38" s="17"/>
      <c r="H38" s="17"/>
      <c r="I38" s="17"/>
    </row>
    <row r="39" spans="1:9" x14ac:dyDescent="0.2">
      <c r="A39" s="52" t="s">
        <v>44</v>
      </c>
      <c r="B39" s="65"/>
      <c r="C39" s="66">
        <f>C35-C37</f>
        <v>4145</v>
      </c>
      <c r="D39" s="66">
        <f t="shared" ref="D39:I39" si="3">D35-D37</f>
        <v>-168754</v>
      </c>
      <c r="E39" s="66">
        <f t="shared" si="3"/>
        <v>101079</v>
      </c>
      <c r="F39" s="67">
        <f t="shared" si="3"/>
        <v>111133</v>
      </c>
      <c r="G39" s="67">
        <f t="shared" si="3"/>
        <v>0</v>
      </c>
      <c r="H39" s="67">
        <f t="shared" si="3"/>
        <v>0</v>
      </c>
      <c r="I39" s="67">
        <f t="shared" si="3"/>
        <v>0</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s">
        <v>258</v>
      </c>
      <c r="C4" s="12"/>
      <c r="D4" s="12"/>
      <c r="E4" s="20"/>
      <c r="F4" s="18"/>
      <c r="G4" s="50" t="s">
        <v>8</v>
      </c>
      <c r="H4" s="15" t="s">
        <v>250</v>
      </c>
      <c r="I4" s="12"/>
    </row>
    <row r="5" spans="1:9" x14ac:dyDescent="0.2">
      <c r="A5" s="18" t="s">
        <v>10</v>
      </c>
      <c r="B5" s="51" t="s">
        <v>78</v>
      </c>
      <c r="C5" s="13"/>
      <c r="D5" s="13"/>
      <c r="E5" s="20"/>
      <c r="F5" s="18"/>
      <c r="G5" s="50" t="s">
        <v>12</v>
      </c>
      <c r="H5" s="51" t="s">
        <v>259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260</v>
      </c>
      <c r="B9" s="18"/>
      <c r="C9" s="20"/>
      <c r="D9" s="20"/>
      <c r="E9" s="20"/>
      <c r="F9" s="20"/>
      <c r="G9" s="20"/>
      <c r="H9" s="20"/>
      <c r="I9" s="20"/>
    </row>
    <row r="10" spans="1:9" x14ac:dyDescent="0.2">
      <c r="A10" s="18" t="s">
        <v>261</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263</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264</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445331</v>
      </c>
      <c r="D22" s="17">
        <v>118447</v>
      </c>
      <c r="E22" s="17">
        <v>0</v>
      </c>
      <c r="F22" s="17">
        <v>0</v>
      </c>
      <c r="G22" s="17"/>
      <c r="H22" s="17"/>
      <c r="I22" s="17"/>
    </row>
    <row r="23" spans="1:9" x14ac:dyDescent="0.2">
      <c r="A23" s="52" t="s">
        <v>36</v>
      </c>
      <c r="B23" s="53"/>
      <c r="C23" s="57">
        <v>0</v>
      </c>
      <c r="D23" s="17">
        <f t="shared" ref="D23:I23" si="0">C34</f>
        <v>7444</v>
      </c>
      <c r="E23" s="17">
        <f t="shared" si="0"/>
        <v>2120</v>
      </c>
      <c r="F23" s="17">
        <f t="shared" si="0"/>
        <v>32090</v>
      </c>
      <c r="G23" s="17">
        <f t="shared" si="0"/>
        <v>11500</v>
      </c>
      <c r="H23" s="17">
        <f t="shared" si="0"/>
        <v>11500</v>
      </c>
      <c r="I23" s="17">
        <f t="shared" si="0"/>
        <v>11500</v>
      </c>
    </row>
    <row r="24" spans="1:9" x14ac:dyDescent="0.2">
      <c r="A24" s="52" t="s">
        <v>37</v>
      </c>
      <c r="B24" s="53"/>
      <c r="C24" s="57">
        <v>62333</v>
      </c>
      <c r="D24" s="17">
        <v>182525</v>
      </c>
      <c r="E24" s="17">
        <v>247860</v>
      </c>
      <c r="F24" s="17">
        <v>59836</v>
      </c>
      <c r="G24" s="17"/>
      <c r="H24" s="17"/>
      <c r="I24" s="17"/>
    </row>
    <row r="25" spans="1:9" x14ac:dyDescent="0.2">
      <c r="A25" s="52" t="s">
        <v>38</v>
      </c>
      <c r="B25" s="53"/>
      <c r="C25" s="57">
        <v>29874</v>
      </c>
      <c r="D25" s="17">
        <v>187849</v>
      </c>
      <c r="E25" s="17">
        <v>229390</v>
      </c>
      <c r="F25" s="57">
        <v>80426</v>
      </c>
      <c r="G25" s="17"/>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-25015</v>
      </c>
      <c r="D29" s="17"/>
      <c r="E29" s="17">
        <v>11500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-25015</v>
      </c>
      <c r="D32" s="57">
        <f t="shared" si="1"/>
        <v>0</v>
      </c>
      <c r="E32" s="57">
        <f t="shared" si="1"/>
        <v>11500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7444</v>
      </c>
      <c r="D34" s="57">
        <f t="shared" ref="D34:I34" si="2">+D23+D24-D25+D32</f>
        <v>2120</v>
      </c>
      <c r="E34" s="57">
        <f>+E23+E24-E25+E32</f>
        <v>32090</v>
      </c>
      <c r="F34" s="57">
        <f t="shared" si="2"/>
        <v>11500</v>
      </c>
      <c r="G34" s="57">
        <f>+G23+G24-G25+G32</f>
        <v>11500</v>
      </c>
      <c r="H34" s="57">
        <f>+H23+H24-H25+H32</f>
        <v>11500</v>
      </c>
      <c r="I34" s="57">
        <f t="shared" si="2"/>
        <v>11500</v>
      </c>
    </row>
    <row r="35" spans="1:9" x14ac:dyDescent="0.2">
      <c r="A35" s="61"/>
      <c r="B35" s="62"/>
      <c r="C35" s="63"/>
      <c r="D35" s="64"/>
      <c r="E35" s="64"/>
      <c r="F35" s="17"/>
      <c r="G35" s="17"/>
      <c r="H35" s="17"/>
      <c r="I35" s="17"/>
    </row>
    <row r="36" spans="1:9" x14ac:dyDescent="0.2">
      <c r="A36" s="52" t="s">
        <v>43</v>
      </c>
      <c r="B36" s="53"/>
      <c r="C36" s="63">
        <v>261003</v>
      </c>
      <c r="D36" s="64">
        <v>310402</v>
      </c>
      <c r="E36" s="64">
        <v>80428</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-253559</v>
      </c>
      <c r="D38" s="66">
        <f t="shared" ref="D38:I38" si="3">D34-D36</f>
        <v>-308282</v>
      </c>
      <c r="E38" s="66">
        <f t="shared" si="3"/>
        <v>-48338</v>
      </c>
      <c r="F38" s="67">
        <f t="shared" si="3"/>
        <v>11500</v>
      </c>
      <c r="G38" s="67">
        <f t="shared" si="3"/>
        <v>11500</v>
      </c>
      <c r="H38" s="67">
        <f t="shared" si="3"/>
        <v>11500</v>
      </c>
      <c r="I38" s="67">
        <f t="shared" si="3"/>
        <v>11500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43"/>
    </row>
    <row r="3" spans="1:9" x14ac:dyDescent="0.2">
      <c r="A3" s="18" t="s">
        <v>3</v>
      </c>
      <c r="B3" s="15" t="s">
        <v>240</v>
      </c>
      <c r="C3" s="12"/>
      <c r="D3" s="12"/>
      <c r="E3" s="20"/>
      <c r="F3" s="18"/>
      <c r="G3" s="50" t="s">
        <v>5</v>
      </c>
      <c r="H3" s="77" t="s">
        <v>241</v>
      </c>
      <c r="I3" s="43"/>
    </row>
    <row r="4" spans="1:9" x14ac:dyDescent="0.2">
      <c r="A4" s="18" t="s">
        <v>6</v>
      </c>
      <c r="B4" s="15" t="s">
        <v>265</v>
      </c>
      <c r="C4" s="12"/>
      <c r="D4" s="12"/>
      <c r="E4" s="20"/>
      <c r="F4" s="18"/>
      <c r="G4" s="50" t="s">
        <v>8</v>
      </c>
      <c r="H4" s="15" t="s">
        <v>250</v>
      </c>
      <c r="I4" s="12"/>
    </row>
    <row r="5" spans="1:9" x14ac:dyDescent="0.2">
      <c r="A5" s="18" t="s">
        <v>10</v>
      </c>
      <c r="B5" s="51" t="s">
        <v>266</v>
      </c>
      <c r="C5" s="13"/>
      <c r="D5" s="13"/>
      <c r="E5" s="20"/>
      <c r="F5" s="18"/>
      <c r="G5" s="50" t="s">
        <v>12</v>
      </c>
      <c r="H5" s="51" t="s">
        <v>267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268</v>
      </c>
      <c r="B9" s="18"/>
      <c r="C9" s="20"/>
      <c r="D9" s="20"/>
      <c r="E9" s="20"/>
      <c r="F9" s="20"/>
      <c r="G9" s="20"/>
      <c r="H9" s="20"/>
      <c r="I9" s="20"/>
    </row>
    <row r="10" spans="1:9" x14ac:dyDescent="0.2">
      <c r="A10" s="18" t="s">
        <v>269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270</v>
      </c>
      <c r="B14" s="18"/>
      <c r="C14" s="20"/>
      <c r="D14" s="20"/>
      <c r="E14" s="20"/>
      <c r="F14" s="20"/>
      <c r="G14" s="20"/>
      <c r="H14" s="20"/>
      <c r="I14" s="20"/>
    </row>
    <row r="15" spans="1:9" x14ac:dyDescent="0.2">
      <c r="A15" s="19" t="s">
        <v>271</v>
      </c>
      <c r="B15" s="18"/>
      <c r="C15" s="20"/>
      <c r="D15" s="20"/>
      <c r="E15" s="20"/>
      <c r="F15" s="20"/>
      <c r="G15" s="20"/>
      <c r="H15" s="20"/>
      <c r="I15" s="20"/>
    </row>
    <row r="16" spans="1:9" x14ac:dyDescent="0.2">
      <c r="A16" s="19" t="s">
        <v>272</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78" t="s">
        <v>273</v>
      </c>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850000</v>
      </c>
      <c r="D24" s="17">
        <v>865055</v>
      </c>
      <c r="E24" s="17">
        <v>833925</v>
      </c>
      <c r="F24" s="17">
        <v>781208</v>
      </c>
      <c r="G24" s="17">
        <v>758774</v>
      </c>
      <c r="H24" s="17">
        <v>800000</v>
      </c>
      <c r="I24" s="17">
        <v>800000</v>
      </c>
    </row>
    <row r="25" spans="1:9" x14ac:dyDescent="0.2">
      <c r="A25" s="52" t="s">
        <v>36</v>
      </c>
      <c r="B25" s="53"/>
      <c r="C25" s="57">
        <v>0</v>
      </c>
      <c r="D25" s="17">
        <f t="shared" ref="D25:I25" si="0">C36</f>
        <v>72342</v>
      </c>
      <c r="E25" s="17">
        <f t="shared" si="0"/>
        <v>66732</v>
      </c>
      <c r="F25" s="17">
        <f t="shared" si="0"/>
        <v>150458</v>
      </c>
      <c r="G25" s="17">
        <f t="shared" si="0"/>
        <v>131757</v>
      </c>
      <c r="H25" s="17">
        <f t="shared" si="0"/>
        <v>131757</v>
      </c>
      <c r="I25" s="17">
        <f t="shared" si="0"/>
        <v>131757</v>
      </c>
    </row>
    <row r="26" spans="1:9" x14ac:dyDescent="0.2">
      <c r="A26" s="52" t="s">
        <v>37</v>
      </c>
      <c r="B26" s="53"/>
      <c r="C26" s="57">
        <v>651634</v>
      </c>
      <c r="D26" s="17">
        <v>827499</v>
      </c>
      <c r="E26" s="17">
        <v>885823</v>
      </c>
      <c r="F26" s="17">
        <v>658855</v>
      </c>
      <c r="G26" s="17">
        <v>700000</v>
      </c>
      <c r="H26" s="17">
        <v>700000</v>
      </c>
      <c r="I26" s="17">
        <v>700000</v>
      </c>
    </row>
    <row r="27" spans="1:9" x14ac:dyDescent="0.2">
      <c r="A27" s="52" t="s">
        <v>38</v>
      </c>
      <c r="B27" s="53"/>
      <c r="C27" s="57">
        <v>554792</v>
      </c>
      <c r="D27" s="17">
        <v>833109</v>
      </c>
      <c r="E27" s="17">
        <v>802097</v>
      </c>
      <c r="F27" s="57">
        <v>677556</v>
      </c>
      <c r="G27" s="17">
        <v>700000</v>
      </c>
      <c r="H27" s="17">
        <v>700000</v>
      </c>
      <c r="I27" s="17">
        <v>700000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-24500</v>
      </c>
      <c r="D31" s="17">
        <v>0</v>
      </c>
      <c r="E31" s="17">
        <v>0</v>
      </c>
      <c r="F31" s="17">
        <v>0</v>
      </c>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-24500</v>
      </c>
      <c r="D34" s="57">
        <f t="shared" si="1"/>
        <v>0</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72342</v>
      </c>
      <c r="D36" s="57">
        <f t="shared" ref="D36:I36" si="2">+D25+D26-D27+D34</f>
        <v>66732</v>
      </c>
      <c r="E36" s="57">
        <f>+E25+E26-E27+E34</f>
        <v>150458</v>
      </c>
      <c r="F36" s="57">
        <f t="shared" si="2"/>
        <v>131757</v>
      </c>
      <c r="G36" s="57">
        <f>+G25+G26-G27+G34</f>
        <v>131757</v>
      </c>
      <c r="H36" s="57">
        <f>+H25+H26-H27+H34</f>
        <v>131757</v>
      </c>
      <c r="I36" s="57">
        <f t="shared" si="2"/>
        <v>131757</v>
      </c>
    </row>
    <row r="37" spans="1:9" x14ac:dyDescent="0.2">
      <c r="A37" s="61"/>
      <c r="B37" s="62"/>
      <c r="C37" s="63"/>
      <c r="D37" s="64"/>
      <c r="E37" s="64"/>
      <c r="F37" s="17"/>
      <c r="G37" s="17"/>
      <c r="H37" s="17"/>
      <c r="I37" s="17"/>
    </row>
    <row r="38" spans="1:9" x14ac:dyDescent="0.2">
      <c r="A38" s="52" t="s">
        <v>43</v>
      </c>
      <c r="B38" s="53"/>
      <c r="C38" s="63">
        <v>402988</v>
      </c>
      <c r="D38" s="64">
        <v>402190</v>
      </c>
      <c r="E38" s="64">
        <v>294872</v>
      </c>
      <c r="F38" s="17">
        <v>342012</v>
      </c>
      <c r="G38" s="17">
        <v>131757</v>
      </c>
      <c r="H38" s="17">
        <v>131757</v>
      </c>
      <c r="I38" s="17">
        <v>131757</v>
      </c>
    </row>
    <row r="39" spans="1:9" x14ac:dyDescent="0.2">
      <c r="A39" s="61"/>
      <c r="B39" s="62"/>
      <c r="C39" s="63"/>
      <c r="D39" s="64"/>
      <c r="E39" s="64"/>
      <c r="F39" s="17"/>
      <c r="G39" s="17"/>
      <c r="H39" s="17"/>
      <c r="I39" s="17"/>
    </row>
    <row r="40" spans="1:9" x14ac:dyDescent="0.2">
      <c r="A40" s="52" t="s">
        <v>44</v>
      </c>
      <c r="B40" s="65"/>
      <c r="C40" s="66">
        <f>C36-C38</f>
        <v>-330646</v>
      </c>
      <c r="D40" s="66">
        <f t="shared" ref="D40:I40" si="3">D36-D38</f>
        <v>-335458</v>
      </c>
      <c r="E40" s="66">
        <f t="shared" si="3"/>
        <v>-144414</v>
      </c>
      <c r="F40" s="67">
        <f t="shared" si="3"/>
        <v>-210255</v>
      </c>
      <c r="G40" s="67">
        <f t="shared" si="3"/>
        <v>0</v>
      </c>
      <c r="H40" s="67">
        <f t="shared" si="3"/>
        <v>0</v>
      </c>
      <c r="I40" s="67">
        <f t="shared" si="3"/>
        <v>0</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336</v>
      </c>
      <c r="I2" s="12"/>
    </row>
    <row r="3" spans="1:9" x14ac:dyDescent="0.2">
      <c r="A3" s="18" t="s">
        <v>3</v>
      </c>
      <c r="B3" s="15" t="s">
        <v>337</v>
      </c>
      <c r="C3" s="12"/>
      <c r="D3" s="12"/>
      <c r="E3" s="20"/>
      <c r="F3" s="18"/>
      <c r="G3" s="50" t="s">
        <v>5</v>
      </c>
      <c r="H3" s="13" t="s">
        <v>338</v>
      </c>
      <c r="I3" s="13"/>
    </row>
    <row r="4" spans="1:9" x14ac:dyDescent="0.2">
      <c r="A4" s="18" t="s">
        <v>6</v>
      </c>
      <c r="B4" s="15" t="s">
        <v>343</v>
      </c>
      <c r="C4" s="12"/>
      <c r="D4" s="12"/>
      <c r="E4" s="20"/>
      <c r="F4" s="18"/>
      <c r="G4" s="50" t="s">
        <v>8</v>
      </c>
      <c r="H4" s="15" t="s">
        <v>9</v>
      </c>
      <c r="I4" s="12"/>
    </row>
    <row r="5" spans="1:9" x14ac:dyDescent="0.2">
      <c r="A5" s="18" t="s">
        <v>10</v>
      </c>
      <c r="B5" s="15" t="s">
        <v>78</v>
      </c>
      <c r="C5" s="13"/>
      <c r="D5" s="13"/>
      <c r="E5" s="20"/>
      <c r="F5" s="18"/>
      <c r="G5" s="50" t="s">
        <v>12</v>
      </c>
      <c r="H5" s="51" t="s">
        <v>344</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345</v>
      </c>
      <c r="B9" s="18"/>
      <c r="C9" s="20"/>
      <c r="D9" s="20"/>
      <c r="E9" s="20"/>
      <c r="F9" s="20"/>
      <c r="G9" s="20"/>
      <c r="H9" s="20"/>
      <c r="I9" s="20"/>
    </row>
    <row r="10" spans="1:9" x14ac:dyDescent="0.2">
      <c r="A10" s="18" t="s">
        <v>346</v>
      </c>
      <c r="B10" s="18"/>
      <c r="C10" s="20"/>
      <c r="D10" s="20"/>
      <c r="E10" s="20"/>
      <c r="F10" s="20"/>
      <c r="G10" s="20"/>
      <c r="H10" s="20"/>
      <c r="I10" s="20"/>
    </row>
    <row r="11" spans="1:9" x14ac:dyDescent="0.2">
      <c r="A11" s="18" t="s">
        <v>347</v>
      </c>
      <c r="B11" s="18"/>
      <c r="C11" s="20"/>
      <c r="D11" s="20"/>
      <c r="E11" s="20"/>
      <c r="F11" s="20"/>
      <c r="G11" s="20"/>
      <c r="H11" s="20"/>
      <c r="I11" s="20"/>
    </row>
    <row r="12" spans="1:9" x14ac:dyDescent="0.2">
      <c r="A12" s="18" t="s">
        <v>18</v>
      </c>
      <c r="B12" s="18"/>
      <c r="C12" s="20"/>
      <c r="D12" s="20"/>
      <c r="E12" s="20"/>
      <c r="F12" s="20"/>
      <c r="G12" s="20"/>
      <c r="H12" s="20"/>
      <c r="I12" s="20"/>
    </row>
    <row r="13" spans="1:9" x14ac:dyDescent="0.2">
      <c r="A13" s="114" t="s">
        <v>348</v>
      </c>
      <c r="B13" s="18"/>
      <c r="C13" s="20"/>
      <c r="D13" s="20"/>
      <c r="E13" s="20"/>
      <c r="F13" s="20"/>
      <c r="G13" s="20"/>
      <c r="H13" s="20"/>
      <c r="I13" s="20"/>
    </row>
    <row r="14" spans="1:9" x14ac:dyDescent="0.2">
      <c r="A14" s="18" t="s">
        <v>20</v>
      </c>
      <c r="B14" s="18"/>
      <c r="C14" s="20"/>
      <c r="D14" s="20"/>
      <c r="E14" s="20"/>
      <c r="F14" s="20"/>
      <c r="G14" s="20"/>
      <c r="H14" s="20"/>
      <c r="I14" s="20"/>
    </row>
    <row r="15" spans="1:9" x14ac:dyDescent="0.2">
      <c r="A15" s="22" t="s">
        <v>349</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t="s">
        <v>350</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300000</v>
      </c>
      <c r="D23" s="17">
        <v>213363</v>
      </c>
      <c r="E23" s="17">
        <v>170690</v>
      </c>
      <c r="F23" s="17">
        <v>105000</v>
      </c>
      <c r="G23" s="17">
        <v>105000</v>
      </c>
      <c r="H23" s="17">
        <v>105000</v>
      </c>
      <c r="I23" s="17">
        <v>105000</v>
      </c>
    </row>
    <row r="24" spans="1:9" x14ac:dyDescent="0.2">
      <c r="A24" s="52" t="s">
        <v>36</v>
      </c>
      <c r="B24" s="53"/>
      <c r="C24" s="57">
        <v>0</v>
      </c>
      <c r="D24" s="17">
        <f t="shared" ref="D24:I24" si="0">C35</f>
        <v>357977</v>
      </c>
      <c r="E24" s="17">
        <f t="shared" si="0"/>
        <v>314150</v>
      </c>
      <c r="F24" s="17">
        <f t="shared" si="0"/>
        <v>281806</v>
      </c>
      <c r="G24" s="17">
        <f t="shared" si="0"/>
        <v>212397</v>
      </c>
      <c r="H24" s="17">
        <f t="shared" si="0"/>
        <v>212397</v>
      </c>
      <c r="I24" s="17">
        <f t="shared" si="0"/>
        <v>212397</v>
      </c>
    </row>
    <row r="25" spans="1:9" x14ac:dyDescent="0.2">
      <c r="A25" s="52" t="s">
        <v>37</v>
      </c>
      <c r="B25" s="53"/>
      <c r="C25" s="57">
        <v>270000</v>
      </c>
      <c r="D25" s="17">
        <v>213363</v>
      </c>
      <c r="E25" s="17">
        <v>170690</v>
      </c>
      <c r="F25" s="17">
        <v>105000</v>
      </c>
      <c r="G25" s="17">
        <v>105000</v>
      </c>
      <c r="H25" s="17">
        <v>105000</v>
      </c>
      <c r="I25" s="17">
        <v>105000</v>
      </c>
    </row>
    <row r="26" spans="1:9" x14ac:dyDescent="0.2">
      <c r="A26" s="52" t="s">
        <v>38</v>
      </c>
      <c r="B26" s="53"/>
      <c r="C26" s="57">
        <v>12023</v>
      </c>
      <c r="D26" s="17">
        <v>257190</v>
      </c>
      <c r="E26" s="17">
        <v>203034</v>
      </c>
      <c r="F26" s="57">
        <v>174409</v>
      </c>
      <c r="G26" s="17">
        <v>105000</v>
      </c>
      <c r="H26" s="17">
        <v>105000</v>
      </c>
      <c r="I26" s="17">
        <v>105000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100000</v>
      </c>
      <c r="D30" s="17">
        <v>0</v>
      </c>
      <c r="E30" s="17">
        <v>0</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100000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357977</v>
      </c>
      <c r="D35" s="57">
        <f t="shared" ref="D35:I35" si="2">+D24+D25-D26+D33</f>
        <v>314150</v>
      </c>
      <c r="E35" s="57">
        <f>+E24+E25-E26+E33</f>
        <v>281806</v>
      </c>
      <c r="F35" s="57">
        <f t="shared" si="2"/>
        <v>212397</v>
      </c>
      <c r="G35" s="57">
        <f>+G24+G25-G26+G33</f>
        <v>212397</v>
      </c>
      <c r="H35" s="57">
        <f>+H24+H25-H26+H33</f>
        <v>212397</v>
      </c>
      <c r="I35" s="57">
        <f t="shared" si="2"/>
        <v>212397</v>
      </c>
    </row>
    <row r="36" spans="1:9" x14ac:dyDescent="0.2">
      <c r="A36" s="61"/>
      <c r="B36" s="62"/>
      <c r="C36" s="63"/>
      <c r="D36" s="64"/>
      <c r="E36" s="64"/>
      <c r="F36" s="17"/>
      <c r="G36" s="17"/>
      <c r="H36" s="17"/>
      <c r="I36" s="17"/>
    </row>
    <row r="37" spans="1:9" x14ac:dyDescent="0.2">
      <c r="A37" s="52" t="s">
        <v>43</v>
      </c>
      <c r="B37" s="53"/>
      <c r="C37" s="63">
        <v>48747</v>
      </c>
      <c r="D37" s="64">
        <v>315</v>
      </c>
      <c r="E37" s="64">
        <v>2179</v>
      </c>
      <c r="F37" s="17">
        <v>40140</v>
      </c>
      <c r="G37" s="17"/>
      <c r="H37" s="17"/>
      <c r="I37" s="17"/>
    </row>
    <row r="38" spans="1:9" x14ac:dyDescent="0.2">
      <c r="A38" s="61"/>
      <c r="B38" s="62"/>
      <c r="C38" s="63"/>
      <c r="D38" s="64"/>
      <c r="E38" s="64"/>
      <c r="F38" s="17"/>
      <c r="G38" s="17"/>
      <c r="H38" s="17"/>
      <c r="I38" s="17"/>
    </row>
    <row r="39" spans="1:9" x14ac:dyDescent="0.2">
      <c r="A39" s="52" t="s">
        <v>44</v>
      </c>
      <c r="B39" s="65"/>
      <c r="C39" s="66">
        <f>C35-C37</f>
        <v>309230</v>
      </c>
      <c r="D39" s="66">
        <f t="shared" ref="D39:I39" si="3">D35-D37</f>
        <v>313835</v>
      </c>
      <c r="E39" s="66">
        <f t="shared" si="3"/>
        <v>279627</v>
      </c>
      <c r="F39" s="67">
        <f t="shared" si="3"/>
        <v>172257</v>
      </c>
      <c r="G39" s="67">
        <f t="shared" si="3"/>
        <v>212397</v>
      </c>
      <c r="H39" s="67">
        <f t="shared" si="3"/>
        <v>212397</v>
      </c>
      <c r="I39" s="67">
        <f t="shared" si="3"/>
        <v>212397</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336</v>
      </c>
      <c r="I2" s="12"/>
    </row>
    <row r="3" spans="1:9" x14ac:dyDescent="0.2">
      <c r="A3" s="18" t="s">
        <v>3</v>
      </c>
      <c r="B3" s="15" t="s">
        <v>337</v>
      </c>
      <c r="C3" s="12"/>
      <c r="D3" s="12"/>
      <c r="E3" s="20"/>
      <c r="F3" s="18"/>
      <c r="G3" s="50" t="s">
        <v>5</v>
      </c>
      <c r="H3" s="13" t="s">
        <v>338</v>
      </c>
      <c r="I3" s="13"/>
    </row>
    <row r="4" spans="1:9" x14ac:dyDescent="0.2">
      <c r="A4" s="18" t="s">
        <v>6</v>
      </c>
      <c r="B4" s="15" t="s">
        <v>351</v>
      </c>
      <c r="C4" s="12"/>
      <c r="D4" s="12"/>
      <c r="E4" s="20"/>
      <c r="F4" s="18"/>
      <c r="G4" s="50" t="s">
        <v>8</v>
      </c>
      <c r="H4" s="15" t="s">
        <v>9</v>
      </c>
      <c r="I4" s="12"/>
    </row>
    <row r="5" spans="1:9" x14ac:dyDescent="0.2">
      <c r="A5" s="18" t="s">
        <v>10</v>
      </c>
      <c r="B5" s="15" t="s">
        <v>78</v>
      </c>
      <c r="C5" s="13"/>
      <c r="D5" s="13"/>
      <c r="E5" s="20"/>
      <c r="F5" s="18"/>
      <c r="G5" s="50" t="s">
        <v>12</v>
      </c>
      <c r="H5" s="51" t="s">
        <v>352</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353</v>
      </c>
      <c r="B9" s="18"/>
      <c r="C9" s="20"/>
      <c r="D9" s="20"/>
      <c r="E9" s="20"/>
      <c r="F9" s="20"/>
      <c r="G9" s="20"/>
      <c r="H9" s="20"/>
      <c r="I9" s="20"/>
    </row>
    <row r="10" spans="1:9" x14ac:dyDescent="0.2">
      <c r="A10" s="18" t="s">
        <v>354</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14" t="s">
        <v>355</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22" t="s">
        <v>353</v>
      </c>
      <c r="B14" s="18"/>
      <c r="C14" s="20"/>
      <c r="D14" s="20"/>
      <c r="E14" s="20"/>
      <c r="F14" s="20"/>
      <c r="G14" s="20"/>
      <c r="H14" s="20"/>
      <c r="I14" s="20"/>
    </row>
    <row r="15" spans="1:9" x14ac:dyDescent="0.2">
      <c r="A15" s="22" t="s">
        <v>354</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t="s">
        <v>356</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700000</v>
      </c>
      <c r="D23" s="17">
        <v>629743</v>
      </c>
      <c r="E23" s="17">
        <v>598184</v>
      </c>
      <c r="F23" s="17">
        <v>631864</v>
      </c>
      <c r="G23" s="17">
        <v>595624.85</v>
      </c>
      <c r="H23" s="17">
        <v>595624.85</v>
      </c>
      <c r="I23" s="17">
        <v>595624.85</v>
      </c>
    </row>
    <row r="24" spans="1:9" x14ac:dyDescent="0.2">
      <c r="A24" s="52" t="s">
        <v>36</v>
      </c>
      <c r="B24" s="53"/>
      <c r="C24" s="57">
        <v>0</v>
      </c>
      <c r="D24" s="17">
        <f t="shared" ref="D24:I24" si="0">C35</f>
        <v>271926</v>
      </c>
      <c r="E24" s="17">
        <f t="shared" si="0"/>
        <v>420678</v>
      </c>
      <c r="F24" s="17">
        <f t="shared" si="0"/>
        <v>590838</v>
      </c>
      <c r="G24" s="17">
        <f t="shared" si="0"/>
        <v>473611</v>
      </c>
      <c r="H24" s="17">
        <f t="shared" si="0"/>
        <v>473611.00000000012</v>
      </c>
      <c r="I24" s="17">
        <f t="shared" si="0"/>
        <v>473611.00000000012</v>
      </c>
    </row>
    <row r="25" spans="1:9" x14ac:dyDescent="0.2">
      <c r="A25" s="52" t="s">
        <v>37</v>
      </c>
      <c r="B25" s="53"/>
      <c r="C25" s="57">
        <v>270259</v>
      </c>
      <c r="D25" s="17">
        <v>250808</v>
      </c>
      <c r="E25" s="17">
        <v>689485</v>
      </c>
      <c r="F25" s="17">
        <v>533734</v>
      </c>
      <c r="G25" s="17">
        <v>595624.85</v>
      </c>
      <c r="H25" s="17">
        <v>595624.85</v>
      </c>
      <c r="I25" s="17">
        <v>595624.85</v>
      </c>
    </row>
    <row r="26" spans="1:9" x14ac:dyDescent="0.2">
      <c r="A26" s="52" t="s">
        <v>38</v>
      </c>
      <c r="B26" s="53"/>
      <c r="C26" s="57">
        <v>98333</v>
      </c>
      <c r="D26" s="17">
        <v>102056</v>
      </c>
      <c r="E26" s="17">
        <v>519325</v>
      </c>
      <c r="F26" s="57">
        <v>650961</v>
      </c>
      <c r="G26" s="17">
        <v>595624.85</v>
      </c>
      <c r="H26" s="17">
        <v>595624.85</v>
      </c>
      <c r="I26" s="17">
        <v>595624.85</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100000</v>
      </c>
      <c r="D30" s="17">
        <v>0</v>
      </c>
      <c r="E30" s="17">
        <v>0</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100000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271926</v>
      </c>
      <c r="D35" s="57">
        <f t="shared" ref="D35:I35" si="2">+D24+D25-D26+D33</f>
        <v>420678</v>
      </c>
      <c r="E35" s="57">
        <f>+E24+E25-E26+E33</f>
        <v>590838</v>
      </c>
      <c r="F35" s="57">
        <f t="shared" si="2"/>
        <v>473611</v>
      </c>
      <c r="G35" s="57">
        <f>+G24+G25-G26+G33</f>
        <v>473611.00000000012</v>
      </c>
      <c r="H35" s="57">
        <f>+H24+H25-H26+H33</f>
        <v>473611.00000000012</v>
      </c>
      <c r="I35" s="57">
        <f t="shared" si="2"/>
        <v>473611.00000000012</v>
      </c>
    </row>
    <row r="36" spans="1:9" x14ac:dyDescent="0.2">
      <c r="A36" s="61"/>
      <c r="B36" s="62"/>
      <c r="C36" s="63"/>
      <c r="D36" s="64"/>
      <c r="E36" s="64"/>
      <c r="F36" s="17"/>
      <c r="G36" s="17"/>
      <c r="H36" s="17"/>
      <c r="I36" s="17"/>
    </row>
    <row r="37" spans="1:9" x14ac:dyDescent="0.2">
      <c r="A37" s="52" t="s">
        <v>43</v>
      </c>
      <c r="B37" s="53"/>
      <c r="C37" s="63">
        <v>11864</v>
      </c>
      <c r="D37" s="64">
        <v>11767</v>
      </c>
      <c r="E37" s="64">
        <v>15859</v>
      </c>
      <c r="F37" s="17">
        <v>17898</v>
      </c>
      <c r="G37" s="17"/>
      <c r="H37" s="17"/>
      <c r="I37" s="17"/>
    </row>
    <row r="38" spans="1:9" x14ac:dyDescent="0.2">
      <c r="A38" s="61"/>
      <c r="B38" s="62"/>
      <c r="C38" s="63"/>
      <c r="D38" s="64"/>
      <c r="E38" s="64"/>
      <c r="F38" s="17"/>
      <c r="G38" s="17"/>
      <c r="H38" s="17"/>
      <c r="I38" s="17"/>
    </row>
    <row r="39" spans="1:9" x14ac:dyDescent="0.2">
      <c r="A39" s="52" t="s">
        <v>44</v>
      </c>
      <c r="B39" s="65"/>
      <c r="C39" s="66">
        <f>C35-C37</f>
        <v>260062</v>
      </c>
      <c r="D39" s="66">
        <f t="shared" ref="D39:I39" si="3">D35-D37</f>
        <v>408911</v>
      </c>
      <c r="E39" s="66">
        <f t="shared" si="3"/>
        <v>574979</v>
      </c>
      <c r="F39" s="67">
        <f t="shared" si="3"/>
        <v>455713</v>
      </c>
      <c r="G39" s="67">
        <f t="shared" si="3"/>
        <v>473611.00000000012</v>
      </c>
      <c r="H39" s="67">
        <f t="shared" si="3"/>
        <v>473611.00000000012</v>
      </c>
      <c r="I39" s="67">
        <f t="shared" si="3"/>
        <v>473611.00000000012</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7"/>
  <sheetViews>
    <sheetView zoomScaleNormal="100" workbookViewId="0">
      <selection sqref="A1:I46"/>
    </sheetView>
  </sheetViews>
  <sheetFormatPr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115" t="s">
        <v>363</v>
      </c>
      <c r="I2" s="44"/>
    </row>
    <row r="3" spans="1:10" x14ac:dyDescent="0.2">
      <c r="A3" s="84" t="s">
        <v>3</v>
      </c>
      <c r="B3" s="46" t="s">
        <v>364</v>
      </c>
      <c r="C3" s="44"/>
      <c r="D3" s="44"/>
      <c r="E3" s="85"/>
      <c r="F3" s="84"/>
      <c r="G3" s="86" t="s">
        <v>5</v>
      </c>
      <c r="H3" s="116" t="s">
        <v>365</v>
      </c>
      <c r="I3" s="45"/>
    </row>
    <row r="4" spans="1:10" x14ac:dyDescent="0.2">
      <c r="A4" s="84" t="s">
        <v>6</v>
      </c>
      <c r="B4" s="24" t="s">
        <v>373</v>
      </c>
      <c r="C4" s="44"/>
      <c r="D4" s="44"/>
      <c r="E4" s="85"/>
      <c r="F4" s="84"/>
      <c r="G4" s="86" t="s">
        <v>8</v>
      </c>
      <c r="H4" s="24" t="s">
        <v>9</v>
      </c>
      <c r="I4" s="44"/>
    </row>
    <row r="5" spans="1:10" x14ac:dyDescent="0.2">
      <c r="A5" s="84" t="s">
        <v>10</v>
      </c>
      <c r="B5" s="24" t="s">
        <v>78</v>
      </c>
      <c r="C5" s="45"/>
      <c r="D5" s="45"/>
      <c r="E5" s="85"/>
      <c r="F5" s="84"/>
      <c r="G5" s="86" t="s">
        <v>12</v>
      </c>
      <c r="H5" s="25" t="s">
        <v>374</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0.75" customHeight="1" x14ac:dyDescent="0.2">
      <c r="A9" s="134" t="s">
        <v>375</v>
      </c>
      <c r="B9" s="135"/>
      <c r="C9" s="135"/>
      <c r="D9" s="135"/>
      <c r="E9" s="135"/>
      <c r="F9" s="135"/>
      <c r="G9" s="135"/>
      <c r="H9" s="135"/>
      <c r="I9" s="135"/>
      <c r="J9" s="37"/>
    </row>
    <row r="10" spans="1:10" x14ac:dyDescent="0.2">
      <c r="A10" s="84" t="s">
        <v>18</v>
      </c>
      <c r="B10" s="84"/>
      <c r="C10" s="85"/>
      <c r="D10" s="85"/>
      <c r="E10" s="85"/>
      <c r="F10" s="85"/>
      <c r="G10" s="85"/>
      <c r="H10" s="85"/>
      <c r="I10" s="85"/>
    </row>
    <row r="11" spans="1:10" ht="15.75" customHeight="1" x14ac:dyDescent="0.2">
      <c r="A11" s="26" t="s">
        <v>376</v>
      </c>
      <c r="B11" s="84"/>
      <c r="C11" s="85"/>
      <c r="D11" s="85"/>
      <c r="E11" s="85"/>
      <c r="F11" s="85"/>
      <c r="G11" s="85"/>
      <c r="H11" s="85"/>
      <c r="I11" s="85"/>
    </row>
    <row r="12" spans="1:10" x14ac:dyDescent="0.2">
      <c r="A12" s="84" t="s">
        <v>20</v>
      </c>
      <c r="B12" s="84"/>
      <c r="C12" s="85"/>
      <c r="D12" s="85"/>
      <c r="E12" s="85"/>
      <c r="F12" s="85"/>
      <c r="G12" s="85"/>
      <c r="H12" s="85"/>
      <c r="I12" s="85"/>
    </row>
    <row r="13" spans="1:10" ht="27.75" customHeight="1" x14ac:dyDescent="0.2">
      <c r="A13" s="134" t="s">
        <v>377</v>
      </c>
      <c r="B13" s="128"/>
      <c r="C13" s="128"/>
      <c r="D13" s="128"/>
      <c r="E13" s="128"/>
      <c r="F13" s="128"/>
      <c r="G13" s="128"/>
      <c r="H13" s="128"/>
      <c r="I13" s="128"/>
      <c r="J13" s="37"/>
    </row>
    <row r="14" spans="1:10" x14ac:dyDescent="0.2">
      <c r="A14" s="89" t="s">
        <v>23</v>
      </c>
      <c r="B14" s="84"/>
      <c r="C14" s="85"/>
      <c r="D14" s="85"/>
      <c r="E14" s="85"/>
      <c r="F14" s="85"/>
      <c r="G14" s="85"/>
      <c r="H14" s="85"/>
      <c r="I14" s="85"/>
    </row>
    <row r="15" spans="1:10" x14ac:dyDescent="0.2">
      <c r="A15" s="84"/>
      <c r="B15" s="84"/>
      <c r="C15" s="85"/>
      <c r="D15" s="85"/>
      <c r="E15" s="85"/>
      <c r="F15" s="85"/>
      <c r="G15" s="85"/>
      <c r="H15" s="85"/>
      <c r="I15" s="85"/>
    </row>
    <row r="16" spans="1:10" x14ac:dyDescent="0.2">
      <c r="A16" s="89" t="s">
        <v>24</v>
      </c>
      <c r="B16" s="84"/>
      <c r="C16" s="85"/>
      <c r="D16" s="85"/>
      <c r="E16" s="85"/>
      <c r="F16" s="85"/>
      <c r="G16" s="85"/>
      <c r="H16" s="85"/>
      <c r="I16" s="85"/>
    </row>
    <row r="17" spans="1:9" x14ac:dyDescent="0.2">
      <c r="A17" s="85" t="s">
        <v>378</v>
      </c>
      <c r="B17" s="85"/>
      <c r="C17" s="85"/>
      <c r="D17" s="85"/>
      <c r="E17" s="85"/>
      <c r="F17" s="85"/>
      <c r="G17" s="85"/>
      <c r="H17" s="85"/>
      <c r="I17" s="85"/>
    </row>
    <row r="18" spans="1:9" x14ac:dyDescent="0.2">
      <c r="A18" s="85" t="s">
        <v>379</v>
      </c>
      <c r="B18" s="85"/>
      <c r="C18" s="85"/>
      <c r="D18" s="85"/>
      <c r="E18" s="85"/>
      <c r="F18" s="85"/>
      <c r="G18" s="85"/>
      <c r="H18" s="85"/>
      <c r="I18" s="85"/>
    </row>
    <row r="19" spans="1:9" x14ac:dyDescent="0.2">
      <c r="A19" s="85" t="s">
        <v>380</v>
      </c>
      <c r="B19" s="85"/>
      <c r="C19" s="85"/>
      <c r="D19" s="85"/>
      <c r="E19" s="85"/>
      <c r="F19" s="85"/>
      <c r="G19" s="85"/>
      <c r="H19" s="85"/>
      <c r="I19" s="85"/>
    </row>
    <row r="20" spans="1:9" x14ac:dyDescent="0.2">
      <c r="A20" s="124" t="s">
        <v>25</v>
      </c>
      <c r="B20" s="125"/>
      <c r="C20" s="125"/>
      <c r="D20" s="125"/>
      <c r="E20" s="125"/>
      <c r="F20" s="125"/>
      <c r="G20" s="125"/>
      <c r="H20" s="125"/>
      <c r="I20" s="126"/>
    </row>
    <row r="21" spans="1:9" x14ac:dyDescent="0.2">
      <c r="A21" s="90"/>
      <c r="B21" s="91"/>
      <c r="C21" s="92" t="s">
        <v>26</v>
      </c>
      <c r="D21" s="92" t="s">
        <v>27</v>
      </c>
      <c r="E21" s="92" t="s">
        <v>28</v>
      </c>
      <c r="F21" s="92" t="s">
        <v>29</v>
      </c>
      <c r="G21" s="92" t="s">
        <v>30</v>
      </c>
      <c r="H21" s="92" t="s">
        <v>31</v>
      </c>
      <c r="I21" s="92" t="s">
        <v>32</v>
      </c>
    </row>
    <row r="22" spans="1:9" x14ac:dyDescent="0.2">
      <c r="A22" s="90"/>
      <c r="B22" s="91"/>
      <c r="C22" s="93" t="s">
        <v>33</v>
      </c>
      <c r="D22" s="94" t="s">
        <v>33</v>
      </c>
      <c r="E22" s="93" t="s">
        <v>33</v>
      </c>
      <c r="F22" s="93" t="s">
        <v>33</v>
      </c>
      <c r="G22" s="93" t="s">
        <v>34</v>
      </c>
      <c r="H22" s="93" t="s">
        <v>34</v>
      </c>
      <c r="I22" s="93" t="s">
        <v>34</v>
      </c>
    </row>
    <row r="23" spans="1:9" x14ac:dyDescent="0.2">
      <c r="A23" s="90" t="s">
        <v>35</v>
      </c>
      <c r="B23" s="91"/>
      <c r="C23" s="49">
        <v>750000</v>
      </c>
      <c r="D23" s="48">
        <v>754682</v>
      </c>
      <c r="E23" s="48">
        <v>1040296</v>
      </c>
      <c r="F23" s="48">
        <v>725686</v>
      </c>
      <c r="G23" s="48">
        <v>758775</v>
      </c>
      <c r="H23" s="48">
        <v>800000</v>
      </c>
      <c r="I23" s="48">
        <v>800000</v>
      </c>
    </row>
    <row r="24" spans="1:9" x14ac:dyDescent="0.2">
      <c r="A24" s="90" t="s">
        <v>36</v>
      </c>
      <c r="B24" s="91"/>
      <c r="C24" s="49">
        <v>0</v>
      </c>
      <c r="D24" s="48">
        <f>C35</f>
        <v>15999</v>
      </c>
      <c r="E24" s="48">
        <f t="shared" ref="E24:I24" si="0">D35</f>
        <v>67722</v>
      </c>
      <c r="F24" s="48">
        <f t="shared" si="0"/>
        <v>26810</v>
      </c>
      <c r="G24" s="48">
        <f t="shared" si="0"/>
        <v>23619</v>
      </c>
      <c r="H24" s="48">
        <f t="shared" si="0"/>
        <v>23619</v>
      </c>
      <c r="I24" s="48">
        <f t="shared" si="0"/>
        <v>23619</v>
      </c>
    </row>
    <row r="25" spans="1:9" x14ac:dyDescent="0.2">
      <c r="A25" s="90" t="s">
        <v>37</v>
      </c>
      <c r="B25" s="91"/>
      <c r="C25" s="49">
        <v>112722</v>
      </c>
      <c r="D25" s="48">
        <v>650323</v>
      </c>
      <c r="E25" s="48">
        <v>849765</v>
      </c>
      <c r="F25" s="48">
        <v>652947</v>
      </c>
      <c r="G25" s="48">
        <v>700000</v>
      </c>
      <c r="H25" s="48">
        <v>750000</v>
      </c>
      <c r="I25" s="48">
        <v>800000</v>
      </c>
    </row>
    <row r="26" spans="1:9" x14ac:dyDescent="0.2">
      <c r="A26" s="90" t="s">
        <v>38</v>
      </c>
      <c r="B26" s="91"/>
      <c r="C26" s="49">
        <v>60393</v>
      </c>
      <c r="D26" s="48">
        <v>490600</v>
      </c>
      <c r="E26" s="48">
        <v>981677</v>
      </c>
      <c r="F26" s="49">
        <v>656138</v>
      </c>
      <c r="G26" s="48">
        <v>700000</v>
      </c>
      <c r="H26" s="48">
        <v>750000</v>
      </c>
      <c r="I26" s="48">
        <v>800000</v>
      </c>
    </row>
    <row r="27" spans="1:9" x14ac:dyDescent="0.2">
      <c r="A27" s="90"/>
      <c r="B27" s="91"/>
      <c r="C27" s="49"/>
      <c r="D27" s="48"/>
      <c r="E27" s="48"/>
      <c r="F27" s="48"/>
      <c r="G27" s="48"/>
      <c r="H27" s="48"/>
      <c r="I27" s="48"/>
    </row>
    <row r="28" spans="1:9" x14ac:dyDescent="0.2">
      <c r="A28" s="90" t="s">
        <v>39</v>
      </c>
      <c r="B28" s="45"/>
      <c r="C28" s="95"/>
      <c r="D28" s="95"/>
      <c r="E28" s="95"/>
      <c r="F28" s="95"/>
      <c r="G28" s="95"/>
      <c r="H28" s="95"/>
      <c r="I28" s="49"/>
    </row>
    <row r="29" spans="1:9" x14ac:dyDescent="0.2">
      <c r="A29" s="96" t="s">
        <v>40</v>
      </c>
      <c r="B29" s="91"/>
      <c r="C29" s="49"/>
      <c r="D29" s="97"/>
      <c r="E29" s="95"/>
      <c r="F29" s="95"/>
      <c r="G29" s="95"/>
      <c r="H29" s="95"/>
      <c r="I29" s="49"/>
    </row>
    <row r="30" spans="1:9" x14ac:dyDescent="0.2">
      <c r="A30" s="98"/>
      <c r="B30" s="99"/>
      <c r="C30" s="49">
        <v>-36330</v>
      </c>
      <c r="D30" s="48">
        <v>-108000</v>
      </c>
      <c r="E30" s="48">
        <v>91000</v>
      </c>
      <c r="F30" s="48">
        <v>0</v>
      </c>
      <c r="G30" s="48"/>
      <c r="H30" s="48"/>
      <c r="I30" s="48"/>
    </row>
    <row r="31" spans="1:9" x14ac:dyDescent="0.2">
      <c r="A31" s="98"/>
      <c r="B31" s="99"/>
      <c r="C31" s="49"/>
      <c r="D31" s="48"/>
      <c r="E31" s="48"/>
      <c r="F31" s="48"/>
      <c r="G31" s="48"/>
      <c r="H31" s="48"/>
      <c r="I31" s="48"/>
    </row>
    <row r="32" spans="1:9" x14ac:dyDescent="0.2">
      <c r="A32" s="98"/>
      <c r="B32" s="99"/>
      <c r="C32" s="49"/>
      <c r="D32" s="48"/>
      <c r="E32" s="48"/>
      <c r="F32" s="48"/>
      <c r="G32" s="48"/>
      <c r="H32" s="48"/>
      <c r="I32" s="48"/>
    </row>
    <row r="33" spans="1:9" x14ac:dyDescent="0.2">
      <c r="A33" s="90" t="s">
        <v>41</v>
      </c>
      <c r="B33" s="91"/>
      <c r="C33" s="49">
        <f t="shared" ref="C33:I33" si="1">SUM(C30:C32)</f>
        <v>-36330</v>
      </c>
      <c r="D33" s="49">
        <f t="shared" si="1"/>
        <v>-108000</v>
      </c>
      <c r="E33" s="49">
        <f t="shared" si="1"/>
        <v>91000</v>
      </c>
      <c r="F33" s="49">
        <f t="shared" si="1"/>
        <v>0</v>
      </c>
      <c r="G33" s="49">
        <f t="shared" si="1"/>
        <v>0</v>
      </c>
      <c r="H33" s="49">
        <f t="shared" si="1"/>
        <v>0</v>
      </c>
      <c r="I33" s="49">
        <f t="shared" si="1"/>
        <v>0</v>
      </c>
    </row>
    <row r="34" spans="1:9" x14ac:dyDescent="0.2">
      <c r="A34" s="90"/>
      <c r="B34" s="91"/>
      <c r="C34" s="49"/>
      <c r="D34" s="48"/>
      <c r="E34" s="48"/>
      <c r="F34" s="48"/>
      <c r="G34" s="48"/>
      <c r="H34" s="48"/>
      <c r="I34" s="48"/>
    </row>
    <row r="35" spans="1:9" x14ac:dyDescent="0.2">
      <c r="A35" s="90" t="s">
        <v>42</v>
      </c>
      <c r="B35" s="91"/>
      <c r="C35" s="49">
        <f>+C24+C25-C26+C33</f>
        <v>15999</v>
      </c>
      <c r="D35" s="49">
        <f t="shared" ref="D35:I35" si="2">+D24+D25-D26+D33</f>
        <v>67722</v>
      </c>
      <c r="E35" s="49">
        <f>+E24+E25-E26+E33</f>
        <v>26810</v>
      </c>
      <c r="F35" s="49">
        <f t="shared" si="2"/>
        <v>23619</v>
      </c>
      <c r="G35" s="49">
        <f>+G24+G25-G26+G33</f>
        <v>23619</v>
      </c>
      <c r="H35" s="49">
        <f>+H24+H25-H26+H33</f>
        <v>23619</v>
      </c>
      <c r="I35" s="49">
        <f t="shared" si="2"/>
        <v>23619</v>
      </c>
    </row>
    <row r="36" spans="1:9" x14ac:dyDescent="0.2">
      <c r="A36" s="98"/>
      <c r="B36" s="99"/>
      <c r="C36" s="100"/>
      <c r="D36" s="101"/>
      <c r="E36" s="101"/>
      <c r="F36" s="48"/>
      <c r="G36" s="48"/>
      <c r="H36" s="48"/>
      <c r="I36" s="48"/>
    </row>
    <row r="37" spans="1:9" x14ac:dyDescent="0.2">
      <c r="A37" s="90" t="s">
        <v>43</v>
      </c>
      <c r="B37" s="91"/>
      <c r="C37" s="100">
        <v>632257</v>
      </c>
      <c r="D37" s="101">
        <v>948827</v>
      </c>
      <c r="E37" s="101">
        <v>666038</v>
      </c>
      <c r="F37" s="48">
        <v>884071</v>
      </c>
      <c r="G37" s="48">
        <v>23000</v>
      </c>
      <c r="H37" s="48">
        <v>23000</v>
      </c>
      <c r="I37" s="48">
        <v>23000</v>
      </c>
    </row>
    <row r="38" spans="1:9" x14ac:dyDescent="0.2">
      <c r="A38" s="98"/>
      <c r="B38" s="99"/>
      <c r="C38" s="100"/>
      <c r="D38" s="101"/>
      <c r="E38" s="101"/>
      <c r="F38" s="48"/>
      <c r="G38" s="48"/>
      <c r="H38" s="48"/>
      <c r="I38" s="48"/>
    </row>
    <row r="39" spans="1:9" x14ac:dyDescent="0.2">
      <c r="A39" s="90" t="s">
        <v>44</v>
      </c>
      <c r="B39" s="102"/>
      <c r="C39" s="103">
        <f>C35-C37</f>
        <v>-616258</v>
      </c>
      <c r="D39" s="103">
        <f t="shared" ref="D39:I39" si="3">D35-D37</f>
        <v>-881105</v>
      </c>
      <c r="E39" s="103">
        <f t="shared" si="3"/>
        <v>-639228</v>
      </c>
      <c r="F39" s="104">
        <f t="shared" si="3"/>
        <v>-860452</v>
      </c>
      <c r="G39" s="104">
        <f t="shared" si="3"/>
        <v>619</v>
      </c>
      <c r="H39" s="104">
        <f t="shared" si="3"/>
        <v>619</v>
      </c>
      <c r="I39" s="104">
        <f t="shared" si="3"/>
        <v>619</v>
      </c>
    </row>
    <row r="40" spans="1:9" x14ac:dyDescent="0.2">
      <c r="A40" s="105"/>
      <c r="B40" s="105"/>
      <c r="C40" s="106"/>
      <c r="D40" s="106"/>
      <c r="E40" s="106"/>
      <c r="F40" s="106"/>
      <c r="G40" s="106"/>
      <c r="H40" s="106"/>
      <c r="I40" s="106"/>
    </row>
    <row r="41" spans="1:9" x14ac:dyDescent="0.2">
      <c r="A41" s="107" t="s">
        <v>45</v>
      </c>
      <c r="B41" s="44"/>
      <c r="C41" s="108"/>
      <c r="D41" s="108"/>
      <c r="E41" s="108"/>
      <c r="F41" s="108"/>
      <c r="G41" s="108"/>
      <c r="H41" s="108"/>
      <c r="I41" s="108"/>
    </row>
    <row r="42" spans="1:9" x14ac:dyDescent="0.2">
      <c r="A42" s="109" t="s">
        <v>46</v>
      </c>
      <c r="B42" s="99"/>
      <c r="C42" s="101"/>
      <c r="D42" s="101"/>
      <c r="E42" s="101"/>
      <c r="F42" s="101"/>
      <c r="G42" s="101"/>
      <c r="H42" s="101"/>
      <c r="I42" s="101"/>
    </row>
    <row r="43" spans="1:9" x14ac:dyDescent="0.2">
      <c r="A43" s="90"/>
      <c r="B43" s="91"/>
      <c r="C43" s="48"/>
      <c r="D43" s="48"/>
      <c r="E43" s="48"/>
      <c r="F43" s="48"/>
      <c r="G43" s="48"/>
      <c r="H43" s="48"/>
      <c r="I43" s="48"/>
    </row>
    <row r="44" spans="1:9" x14ac:dyDescent="0.2">
      <c r="A44" s="90" t="s">
        <v>47</v>
      </c>
      <c r="B44" s="91"/>
      <c r="C44" s="48"/>
      <c r="D44" s="48"/>
      <c r="E44" s="48"/>
      <c r="F44" s="48"/>
      <c r="G44" s="48"/>
      <c r="H44" s="48"/>
      <c r="I44" s="48"/>
    </row>
    <row r="45" spans="1:9" x14ac:dyDescent="0.2">
      <c r="A45" s="90"/>
      <c r="B45" s="91"/>
      <c r="C45" s="48"/>
      <c r="D45" s="48"/>
      <c r="E45" s="48"/>
      <c r="F45" s="48"/>
      <c r="G45" s="48"/>
      <c r="H45" s="48"/>
      <c r="I45" s="48"/>
    </row>
    <row r="46" spans="1:9" x14ac:dyDescent="0.2">
      <c r="A46" s="110" t="s">
        <v>48</v>
      </c>
      <c r="B46" s="102"/>
      <c r="C46" s="48"/>
      <c r="D46" s="48"/>
      <c r="E46" s="48"/>
      <c r="F46" s="48"/>
      <c r="G46" s="48"/>
      <c r="H46" s="48"/>
      <c r="I46" s="48"/>
    </row>
    <row r="47" spans="1:9" x14ac:dyDescent="0.2">
      <c r="A47" s="35" t="s">
        <v>49</v>
      </c>
      <c r="B47" s="36"/>
      <c r="C47" s="33"/>
      <c r="D47" s="33"/>
      <c r="E47" s="31"/>
      <c r="F47" s="31"/>
      <c r="G47" s="31"/>
      <c r="H47" s="31"/>
      <c r="I47" s="31"/>
    </row>
  </sheetData>
  <sheetProtection selectLockedCells="1"/>
  <mergeCells count="3">
    <mergeCell ref="A9:I9"/>
    <mergeCell ref="A13:I13"/>
    <mergeCell ref="A20:I20"/>
  </mergeCells>
  <printOptions horizontalCentered="1"/>
  <pageMargins left="0.75" right="0.75" top="0.6" bottom="0.55000000000000004" header="0.28000000000000003" footer="0.16"/>
  <pageSetup scale="84"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38" t="s">
        <v>381</v>
      </c>
      <c r="C4" s="12"/>
      <c r="D4" s="12"/>
      <c r="E4" s="20"/>
      <c r="F4" s="18"/>
      <c r="G4" s="50" t="s">
        <v>8</v>
      </c>
      <c r="H4" s="15" t="s">
        <v>382</v>
      </c>
      <c r="I4" s="12"/>
    </row>
    <row r="5" spans="1:10" x14ac:dyDescent="0.2">
      <c r="A5" s="18" t="s">
        <v>10</v>
      </c>
      <c r="B5" s="38" t="s">
        <v>78</v>
      </c>
      <c r="C5" s="13"/>
      <c r="D5" s="13"/>
      <c r="E5" s="20"/>
      <c r="F5" s="18"/>
      <c r="G5" s="50" t="s">
        <v>12</v>
      </c>
      <c r="H5" s="51" t="s">
        <v>383</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384</v>
      </c>
      <c r="B9" s="29"/>
      <c r="C9" s="29"/>
      <c r="D9" s="29"/>
      <c r="E9" s="29"/>
      <c r="F9" s="29"/>
      <c r="G9" s="29"/>
      <c r="H9" s="29"/>
      <c r="I9" s="29"/>
      <c r="J9" s="11"/>
    </row>
    <row r="10" spans="1:10" ht="12.75" customHeight="1" x14ac:dyDescent="0.2">
      <c r="A10" s="39" t="s">
        <v>385</v>
      </c>
      <c r="B10" s="29"/>
      <c r="C10" s="29"/>
      <c r="D10" s="29"/>
      <c r="E10" s="29"/>
      <c r="F10" s="29"/>
      <c r="G10" s="29"/>
      <c r="H10" s="29"/>
      <c r="I10" s="29"/>
      <c r="J10" s="11"/>
    </row>
    <row r="11" spans="1:10" x14ac:dyDescent="0.2">
      <c r="A11" s="18" t="s">
        <v>18</v>
      </c>
      <c r="B11" s="18"/>
      <c r="C11" s="20"/>
      <c r="D11" s="20"/>
      <c r="E11" s="20"/>
      <c r="F11" s="20"/>
      <c r="G11" s="20"/>
      <c r="H11" s="20"/>
      <c r="I11" s="20"/>
    </row>
    <row r="12" spans="1:10" x14ac:dyDescent="0.2">
      <c r="A12" s="9" t="s">
        <v>386</v>
      </c>
      <c r="B12" s="18"/>
      <c r="C12" s="20"/>
      <c r="D12" s="20"/>
      <c r="E12" s="20"/>
      <c r="F12" s="20"/>
      <c r="G12" s="20"/>
      <c r="H12" s="20"/>
      <c r="I12" s="20"/>
    </row>
    <row r="13" spans="1:10" x14ac:dyDescent="0.2">
      <c r="A13" s="18" t="s">
        <v>20</v>
      </c>
      <c r="B13" s="18"/>
      <c r="C13" s="20"/>
      <c r="D13" s="20"/>
      <c r="E13" s="20"/>
      <c r="F13" s="20"/>
      <c r="G13" s="20"/>
      <c r="H13" s="20"/>
      <c r="I13" s="20"/>
    </row>
    <row r="14" spans="1:10" x14ac:dyDescent="0.2">
      <c r="A14" s="22" t="s">
        <v>387</v>
      </c>
      <c r="B14" s="18"/>
      <c r="C14" s="20"/>
      <c r="D14" s="20"/>
      <c r="E14" s="20"/>
      <c r="F14" s="20"/>
      <c r="G14" s="20"/>
      <c r="H14" s="20"/>
      <c r="I14" s="20"/>
    </row>
    <row r="15" spans="1:10" x14ac:dyDescent="0.2">
      <c r="A15" s="19" t="s">
        <v>23</v>
      </c>
      <c r="B15" s="18"/>
      <c r="C15" s="20"/>
      <c r="D15" s="20"/>
      <c r="E15" s="20"/>
      <c r="F15" s="20"/>
      <c r="G15" s="20"/>
      <c r="H15" s="20"/>
      <c r="I15" s="20"/>
    </row>
    <row r="16" spans="1:10"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388</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87902</v>
      </c>
      <c r="D22" s="17"/>
      <c r="E22" s="17"/>
      <c r="F22" s="17"/>
      <c r="G22" s="17"/>
      <c r="H22" s="17"/>
      <c r="I22" s="17"/>
    </row>
    <row r="23" spans="1:9" x14ac:dyDescent="0.2">
      <c r="A23" s="52" t="s">
        <v>36</v>
      </c>
      <c r="B23" s="53"/>
      <c r="C23" s="57">
        <v>0</v>
      </c>
      <c r="D23" s="17">
        <f>C34</f>
        <v>3952</v>
      </c>
      <c r="E23" s="17">
        <f t="shared" ref="E23:I23" si="0">D34</f>
        <v>3952</v>
      </c>
      <c r="F23" s="17">
        <f t="shared" si="0"/>
        <v>62270</v>
      </c>
      <c r="G23" s="17">
        <f t="shared" si="0"/>
        <v>7028</v>
      </c>
      <c r="H23" s="17">
        <f t="shared" si="0"/>
        <v>7028</v>
      </c>
      <c r="I23" s="17">
        <f t="shared" si="0"/>
        <v>7028</v>
      </c>
    </row>
    <row r="24" spans="1:9" x14ac:dyDescent="0.2">
      <c r="A24" s="52" t="s">
        <v>37</v>
      </c>
      <c r="B24" s="53"/>
      <c r="C24" s="57">
        <v>53952</v>
      </c>
      <c r="D24" s="17">
        <v>0</v>
      </c>
      <c r="E24" s="17">
        <v>84355</v>
      </c>
      <c r="F24" s="17">
        <v>3547</v>
      </c>
      <c r="G24" s="17"/>
      <c r="H24" s="17"/>
      <c r="I24" s="17"/>
    </row>
    <row r="25" spans="1:9" x14ac:dyDescent="0.2">
      <c r="A25" s="52" t="s">
        <v>38</v>
      </c>
      <c r="B25" s="53"/>
      <c r="C25" s="57">
        <v>0</v>
      </c>
      <c r="D25" s="17">
        <v>0</v>
      </c>
      <c r="E25" s="17">
        <v>26037</v>
      </c>
      <c r="F25" s="57">
        <v>58789</v>
      </c>
      <c r="G25" s="17"/>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-50000</v>
      </c>
      <c r="D29" s="17"/>
      <c r="E29" s="17"/>
      <c r="F29" s="17"/>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-50000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3952</v>
      </c>
      <c r="D34" s="57">
        <f t="shared" ref="D34:I34" si="2">+D23+D24-D25+D32</f>
        <v>3952</v>
      </c>
      <c r="E34" s="57">
        <f>+E23+E24-E25+E32</f>
        <v>62270</v>
      </c>
      <c r="F34" s="57">
        <f t="shared" si="2"/>
        <v>7028</v>
      </c>
      <c r="G34" s="57">
        <f>+G23+G24-G25+G32</f>
        <v>7028</v>
      </c>
      <c r="H34" s="57">
        <f>+H23+H24-H25+H32</f>
        <v>7028</v>
      </c>
      <c r="I34" s="57">
        <f t="shared" si="2"/>
        <v>7028</v>
      </c>
    </row>
    <row r="35" spans="1:9" x14ac:dyDescent="0.2">
      <c r="A35" s="61"/>
      <c r="B35" s="62"/>
      <c r="C35" s="63"/>
      <c r="D35" s="64"/>
      <c r="E35" s="64"/>
      <c r="F35" s="17"/>
      <c r="G35" s="17"/>
      <c r="H35" s="17"/>
      <c r="I35" s="17"/>
    </row>
    <row r="36" spans="1:9" x14ac:dyDescent="0.2">
      <c r="A36" s="52" t="s">
        <v>43</v>
      </c>
      <c r="B36" s="53"/>
      <c r="C36" s="63">
        <v>84825</v>
      </c>
      <c r="D36" s="64">
        <v>84825</v>
      </c>
      <c r="E36" s="64">
        <v>58789</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-80873</v>
      </c>
      <c r="D38" s="66">
        <f t="shared" ref="D38:I38" si="3">D34-D36</f>
        <v>-80873</v>
      </c>
      <c r="E38" s="66">
        <f t="shared" si="3"/>
        <v>3481</v>
      </c>
      <c r="F38" s="67">
        <f t="shared" si="3"/>
        <v>7028</v>
      </c>
      <c r="G38" s="67">
        <f t="shared" si="3"/>
        <v>7028</v>
      </c>
      <c r="H38" s="67">
        <f t="shared" si="3"/>
        <v>7028</v>
      </c>
      <c r="I38" s="67">
        <f t="shared" si="3"/>
        <v>7028</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ht="15" x14ac:dyDescent="0.25">
      <c r="A4" s="18" t="s">
        <v>6</v>
      </c>
      <c r="B4" s="76" t="s">
        <v>389</v>
      </c>
      <c r="C4" s="12"/>
      <c r="D4" s="12"/>
      <c r="E4" s="20"/>
      <c r="F4" s="18"/>
      <c r="G4" s="50" t="s">
        <v>8</v>
      </c>
      <c r="H4" s="15" t="s">
        <v>382</v>
      </c>
      <c r="I4" s="12"/>
    </row>
    <row r="5" spans="1:10" ht="15" x14ac:dyDescent="0.25">
      <c r="A5" s="18" t="s">
        <v>10</v>
      </c>
      <c r="B5" s="76" t="s">
        <v>390</v>
      </c>
      <c r="C5" s="13"/>
      <c r="D5" s="13"/>
      <c r="E5" s="20"/>
      <c r="F5" s="18"/>
      <c r="G5" s="50" t="s">
        <v>12</v>
      </c>
      <c r="H5" s="51" t="s">
        <v>391</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134" t="s">
        <v>392</v>
      </c>
      <c r="B9" s="135"/>
      <c r="C9" s="135"/>
      <c r="D9" s="135"/>
      <c r="E9" s="135"/>
      <c r="F9" s="135"/>
      <c r="G9" s="135"/>
      <c r="H9" s="135"/>
      <c r="I9" s="135"/>
      <c r="J9" s="11"/>
    </row>
    <row r="10" spans="1:10" x14ac:dyDescent="0.2">
      <c r="A10" s="84" t="s">
        <v>18</v>
      </c>
      <c r="B10" s="84"/>
      <c r="C10" s="85"/>
      <c r="D10" s="85"/>
      <c r="E10" s="85"/>
      <c r="F10" s="85"/>
      <c r="G10" s="85"/>
      <c r="H10" s="85"/>
      <c r="I10" s="85"/>
    </row>
    <row r="11" spans="1:10" x14ac:dyDescent="0.2">
      <c r="A11" s="26" t="s">
        <v>376</v>
      </c>
      <c r="B11" s="84"/>
      <c r="C11" s="85"/>
      <c r="D11" s="85"/>
      <c r="E11" s="85"/>
      <c r="F11" s="85"/>
      <c r="G11" s="85"/>
      <c r="H11" s="85"/>
      <c r="I11" s="85"/>
    </row>
    <row r="12" spans="1:10" x14ac:dyDescent="0.2">
      <c r="A12" s="84" t="s">
        <v>20</v>
      </c>
      <c r="B12" s="84"/>
      <c r="C12" s="85"/>
      <c r="D12" s="85"/>
      <c r="E12" s="85"/>
      <c r="F12" s="85"/>
      <c r="G12" s="85"/>
      <c r="H12" s="85"/>
      <c r="I12" s="85"/>
    </row>
    <row r="13" spans="1:10" x14ac:dyDescent="0.2">
      <c r="A13" s="134" t="s">
        <v>393</v>
      </c>
      <c r="B13" s="128"/>
      <c r="C13" s="128"/>
      <c r="D13" s="128"/>
      <c r="E13" s="128"/>
      <c r="F13" s="128"/>
      <c r="G13" s="128"/>
      <c r="H13" s="128"/>
      <c r="I13" s="128"/>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0" x14ac:dyDescent="0.2">
      <c r="A17" s="43" t="s">
        <v>394</v>
      </c>
      <c r="B17" s="20"/>
      <c r="C17" s="20"/>
      <c r="D17" s="20"/>
      <c r="E17" s="20"/>
      <c r="F17" s="20"/>
      <c r="G17" s="20"/>
      <c r="H17" s="20"/>
      <c r="I17" s="20"/>
    </row>
    <row r="18" spans="1:10" x14ac:dyDescent="0.2">
      <c r="A18" s="120" t="s">
        <v>25</v>
      </c>
      <c r="B18" s="121"/>
      <c r="C18" s="121"/>
      <c r="D18" s="121"/>
      <c r="E18" s="121"/>
      <c r="F18" s="121"/>
      <c r="G18" s="121"/>
      <c r="H18" s="121"/>
      <c r="I18" s="122"/>
    </row>
    <row r="19" spans="1:10" x14ac:dyDescent="0.2">
      <c r="A19" s="52"/>
      <c r="B19" s="53"/>
      <c r="C19" s="54" t="s">
        <v>26</v>
      </c>
      <c r="D19" s="54" t="s">
        <v>27</v>
      </c>
      <c r="E19" s="54" t="s">
        <v>28</v>
      </c>
      <c r="F19" s="54" t="s">
        <v>29</v>
      </c>
      <c r="G19" s="54" t="s">
        <v>30</v>
      </c>
      <c r="H19" s="54" t="s">
        <v>31</v>
      </c>
      <c r="I19" s="54" t="s">
        <v>32</v>
      </c>
    </row>
    <row r="20" spans="1:10" x14ac:dyDescent="0.2">
      <c r="A20" s="52"/>
      <c r="B20" s="53"/>
      <c r="C20" s="55" t="s">
        <v>33</v>
      </c>
      <c r="D20" s="56" t="s">
        <v>33</v>
      </c>
      <c r="E20" s="55" t="s">
        <v>33</v>
      </c>
      <c r="F20" s="55" t="s">
        <v>33</v>
      </c>
      <c r="G20" s="55" t="s">
        <v>34</v>
      </c>
      <c r="H20" s="55" t="s">
        <v>34</v>
      </c>
      <c r="I20" s="55" t="s">
        <v>34</v>
      </c>
    </row>
    <row r="21" spans="1:10" x14ac:dyDescent="0.2">
      <c r="A21" s="52" t="s">
        <v>35</v>
      </c>
      <c r="B21" s="53"/>
      <c r="C21" s="57"/>
      <c r="D21" s="17">
        <v>200000</v>
      </c>
      <c r="E21" s="17"/>
      <c r="F21" s="17"/>
      <c r="G21" s="17"/>
      <c r="H21" s="17"/>
      <c r="I21" s="17"/>
    </row>
    <row r="22" spans="1:10" x14ac:dyDescent="0.2">
      <c r="A22" s="52" t="s">
        <v>36</v>
      </c>
      <c r="B22" s="53"/>
      <c r="C22" s="57">
        <v>0</v>
      </c>
      <c r="D22" s="17">
        <f>C33</f>
        <v>0</v>
      </c>
      <c r="E22" s="17">
        <f t="shared" ref="E22:I22" si="0">D33</f>
        <v>0</v>
      </c>
      <c r="F22" s="17">
        <f t="shared" si="0"/>
        <v>0</v>
      </c>
      <c r="G22" s="17">
        <f t="shared" si="0"/>
        <v>430</v>
      </c>
      <c r="H22" s="17">
        <f t="shared" si="0"/>
        <v>5430</v>
      </c>
      <c r="I22" s="17">
        <f t="shared" si="0"/>
        <v>0</v>
      </c>
    </row>
    <row r="23" spans="1:10" x14ac:dyDescent="0.2">
      <c r="A23" s="52" t="s">
        <v>37</v>
      </c>
      <c r="B23" s="53"/>
      <c r="C23" s="57"/>
      <c r="D23" s="17">
        <v>0</v>
      </c>
      <c r="E23" s="17">
        <v>0</v>
      </c>
      <c r="F23" s="17">
        <v>14945</v>
      </c>
      <c r="G23" s="17">
        <v>150000</v>
      </c>
      <c r="H23" s="17">
        <v>35055</v>
      </c>
      <c r="I23" s="17"/>
      <c r="J23" s="14"/>
    </row>
    <row r="24" spans="1:10" x14ac:dyDescent="0.2">
      <c r="A24" s="52" t="s">
        <v>38</v>
      </c>
      <c r="B24" s="53"/>
      <c r="C24" s="57"/>
      <c r="D24" s="17">
        <v>0</v>
      </c>
      <c r="E24" s="17">
        <v>0</v>
      </c>
      <c r="F24" s="57">
        <v>14515</v>
      </c>
      <c r="G24" s="17">
        <v>145000</v>
      </c>
      <c r="H24" s="17">
        <f>35055+430+5000</f>
        <v>40485</v>
      </c>
      <c r="I24" s="17"/>
    </row>
    <row r="25" spans="1:10" x14ac:dyDescent="0.2">
      <c r="A25" s="52"/>
      <c r="B25" s="53"/>
      <c r="C25" s="57"/>
      <c r="D25" s="17"/>
      <c r="E25" s="17"/>
      <c r="F25" s="17"/>
      <c r="G25" s="17"/>
      <c r="H25" s="17"/>
      <c r="I25" s="17"/>
    </row>
    <row r="26" spans="1:10" x14ac:dyDescent="0.2">
      <c r="A26" s="52" t="s">
        <v>39</v>
      </c>
      <c r="B26" s="13"/>
      <c r="C26" s="58"/>
      <c r="D26" s="58"/>
      <c r="E26" s="58"/>
      <c r="F26" s="58"/>
      <c r="G26" s="58"/>
      <c r="H26" s="58"/>
      <c r="I26" s="57"/>
    </row>
    <row r="27" spans="1:10" x14ac:dyDescent="0.2">
      <c r="A27" s="59" t="s">
        <v>40</v>
      </c>
      <c r="B27" s="53"/>
      <c r="C27" s="57"/>
      <c r="D27" s="60"/>
      <c r="E27" s="58"/>
      <c r="F27" s="58"/>
      <c r="G27" s="58"/>
      <c r="H27" s="58"/>
      <c r="I27" s="57"/>
    </row>
    <row r="28" spans="1:10" x14ac:dyDescent="0.2">
      <c r="A28" s="61"/>
      <c r="B28" s="62"/>
      <c r="C28" s="57"/>
      <c r="D28" s="17"/>
      <c r="E28" s="17"/>
      <c r="F28" s="17"/>
      <c r="G28" s="17"/>
      <c r="H28" s="17"/>
      <c r="I28" s="1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10"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430</v>
      </c>
      <c r="G33" s="57">
        <f>+G22+G23-G24+G31</f>
        <v>5430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v>0</v>
      </c>
      <c r="E35" s="64">
        <v>0</v>
      </c>
      <c r="F35" s="17">
        <v>93048</v>
      </c>
      <c r="G35" s="17">
        <v>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-92618</v>
      </c>
      <c r="G37" s="67">
        <f t="shared" si="3"/>
        <v>5430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topLeftCell="A12" zoomScaleNormal="100" workbookViewId="0">
      <selection sqref="A1:I46"/>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46" t="s">
        <v>478</v>
      </c>
      <c r="I2" s="44"/>
    </row>
    <row r="3" spans="1:10" x14ac:dyDescent="0.2">
      <c r="A3" s="84" t="s">
        <v>3</v>
      </c>
      <c r="B3" s="46" t="s">
        <v>479</v>
      </c>
      <c r="C3" s="44"/>
      <c r="D3" s="44"/>
      <c r="E3" s="85"/>
      <c r="F3" s="84"/>
      <c r="G3" s="86" t="s">
        <v>5</v>
      </c>
      <c r="H3" s="47" t="s">
        <v>480</v>
      </c>
      <c r="I3" s="45"/>
    </row>
    <row r="4" spans="1:10" x14ac:dyDescent="0.2">
      <c r="A4" s="84" t="s">
        <v>6</v>
      </c>
      <c r="B4" s="46" t="s">
        <v>481</v>
      </c>
      <c r="C4" s="44"/>
      <c r="D4" s="44"/>
      <c r="E4" s="85"/>
      <c r="F4" s="84"/>
      <c r="G4" s="86" t="s">
        <v>8</v>
      </c>
      <c r="H4" s="46" t="s">
        <v>482</v>
      </c>
      <c r="I4" s="44"/>
    </row>
    <row r="5" spans="1:10" x14ac:dyDescent="0.2">
      <c r="A5" s="84" t="s">
        <v>10</v>
      </c>
      <c r="B5" s="46" t="s">
        <v>78</v>
      </c>
      <c r="C5" s="45"/>
      <c r="D5" s="45"/>
      <c r="E5" s="85"/>
      <c r="F5" s="84"/>
      <c r="G5" s="86" t="s">
        <v>12</v>
      </c>
      <c r="H5" s="47" t="s">
        <v>487</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1.5" customHeight="1" x14ac:dyDescent="0.2">
      <c r="A9" s="128" t="s">
        <v>488</v>
      </c>
      <c r="B9" s="128"/>
      <c r="C9" s="128"/>
      <c r="D9" s="128"/>
      <c r="E9" s="128"/>
      <c r="F9" s="128"/>
      <c r="G9" s="128"/>
      <c r="H9" s="128"/>
      <c r="I9" s="128"/>
      <c r="J9" s="11"/>
    </row>
    <row r="10" spans="1:10" x14ac:dyDescent="0.2">
      <c r="A10" s="84" t="s">
        <v>18</v>
      </c>
      <c r="B10" s="84"/>
      <c r="C10" s="85"/>
      <c r="D10" s="85"/>
      <c r="E10" s="85"/>
      <c r="F10" s="85"/>
      <c r="G10" s="85"/>
      <c r="H10" s="85"/>
      <c r="I10" s="85"/>
    </row>
    <row r="11" spans="1:10" ht="17.25" customHeight="1" x14ac:dyDescent="0.2">
      <c r="A11" s="128" t="s">
        <v>489</v>
      </c>
      <c r="B11" s="128"/>
      <c r="C11" s="128"/>
      <c r="D11" s="128"/>
      <c r="E11" s="128"/>
      <c r="F11" s="128"/>
      <c r="G11" s="128"/>
      <c r="H11" s="128"/>
      <c r="I11" s="128"/>
    </row>
    <row r="12" spans="1:10" x14ac:dyDescent="0.2">
      <c r="A12" s="84" t="s">
        <v>20</v>
      </c>
      <c r="B12" s="84"/>
      <c r="C12" s="85"/>
      <c r="D12" s="85"/>
      <c r="E12" s="85"/>
      <c r="F12" s="85"/>
      <c r="G12" s="85"/>
      <c r="H12" s="85"/>
      <c r="I12" s="85"/>
    </row>
    <row r="13" spans="1:10" ht="17.25" customHeight="1" x14ac:dyDescent="0.2">
      <c r="A13" s="131" t="s">
        <v>490</v>
      </c>
      <c r="B13" s="131"/>
      <c r="C13" s="131"/>
      <c r="D13" s="131"/>
      <c r="E13" s="131"/>
      <c r="F13" s="131"/>
      <c r="G13" s="131"/>
      <c r="H13" s="131"/>
      <c r="I13" s="131"/>
    </row>
    <row r="14" spans="1:10" x14ac:dyDescent="0.2">
      <c r="A14" s="89" t="s">
        <v>23</v>
      </c>
      <c r="B14" s="84"/>
      <c r="C14" s="85"/>
      <c r="D14" s="85"/>
      <c r="E14" s="85"/>
      <c r="F14" s="85"/>
      <c r="G14" s="85"/>
      <c r="H14" s="85"/>
      <c r="I14" s="85"/>
    </row>
    <row r="15" spans="1:10" x14ac:dyDescent="0.2">
      <c r="A15" s="84"/>
      <c r="B15" s="84"/>
      <c r="C15" s="85"/>
      <c r="D15" s="85"/>
      <c r="E15" s="85"/>
      <c r="F15" s="85"/>
      <c r="G15" s="85"/>
      <c r="H15" s="85"/>
      <c r="I15" s="85"/>
    </row>
    <row r="16" spans="1:10" x14ac:dyDescent="0.2">
      <c r="A16" s="89" t="s">
        <v>24</v>
      </c>
      <c r="B16" s="84"/>
      <c r="C16" s="85"/>
      <c r="D16" s="85"/>
      <c r="E16" s="85"/>
      <c r="F16" s="85"/>
      <c r="G16" s="85"/>
      <c r="H16" s="85"/>
      <c r="I16" s="85"/>
    </row>
    <row r="17" spans="1:9" x14ac:dyDescent="0.2">
      <c r="A17" s="85"/>
      <c r="B17" s="85"/>
      <c r="C17" s="85"/>
      <c r="D17" s="85"/>
      <c r="E17" s="85"/>
      <c r="F17" s="85"/>
      <c r="G17" s="85"/>
      <c r="H17" s="85"/>
      <c r="I17" s="85"/>
    </row>
    <row r="18" spans="1:9" x14ac:dyDescent="0.2">
      <c r="A18" s="124" t="s">
        <v>25</v>
      </c>
      <c r="B18" s="125"/>
      <c r="C18" s="125"/>
      <c r="D18" s="125"/>
      <c r="E18" s="125"/>
      <c r="F18" s="125"/>
      <c r="G18" s="125"/>
      <c r="H18" s="125"/>
      <c r="I18" s="126"/>
    </row>
    <row r="19" spans="1:9" x14ac:dyDescent="0.2">
      <c r="A19" s="90"/>
      <c r="B19" s="91"/>
      <c r="C19" s="92" t="s">
        <v>26</v>
      </c>
      <c r="D19" s="92" t="s">
        <v>27</v>
      </c>
      <c r="E19" s="92" t="s">
        <v>28</v>
      </c>
      <c r="F19" s="92" t="s">
        <v>29</v>
      </c>
      <c r="G19" s="92" t="s">
        <v>30</v>
      </c>
      <c r="H19" s="92" t="s">
        <v>31</v>
      </c>
      <c r="I19" s="92" t="s">
        <v>32</v>
      </c>
    </row>
    <row r="20" spans="1:9" x14ac:dyDescent="0.2">
      <c r="A20" s="90"/>
      <c r="B20" s="91"/>
      <c r="C20" s="93" t="s">
        <v>33</v>
      </c>
      <c r="D20" s="94" t="s">
        <v>33</v>
      </c>
      <c r="E20" s="93" t="s">
        <v>33</v>
      </c>
      <c r="F20" s="93" t="s">
        <v>33</v>
      </c>
      <c r="G20" s="93" t="s">
        <v>34</v>
      </c>
      <c r="H20" s="93" t="s">
        <v>34</v>
      </c>
      <c r="I20" s="93" t="s">
        <v>34</v>
      </c>
    </row>
    <row r="21" spans="1:9" x14ac:dyDescent="0.2">
      <c r="A21" s="90" t="s">
        <v>35</v>
      </c>
      <c r="B21" s="91"/>
      <c r="C21" s="17">
        <v>97730</v>
      </c>
      <c r="D21" s="17">
        <v>98105</v>
      </c>
      <c r="E21" s="17">
        <v>98176</v>
      </c>
      <c r="F21" s="48">
        <v>95449</v>
      </c>
      <c r="G21" s="48">
        <v>100000</v>
      </c>
      <c r="H21" s="48">
        <v>100000</v>
      </c>
      <c r="I21" s="48">
        <v>100000</v>
      </c>
    </row>
    <row r="22" spans="1:9" x14ac:dyDescent="0.2">
      <c r="A22" s="90" t="s">
        <v>36</v>
      </c>
      <c r="B22" s="91"/>
      <c r="C22" s="17">
        <f t="shared" ref="C22:I22" si="0">B33</f>
        <v>0</v>
      </c>
      <c r="D22" s="17">
        <f t="shared" si="0"/>
        <v>11197</v>
      </c>
      <c r="E22" s="17">
        <f t="shared" si="0"/>
        <v>57720</v>
      </c>
      <c r="F22" s="17">
        <f t="shared" si="0"/>
        <v>103908</v>
      </c>
      <c r="G22" s="17">
        <f t="shared" si="0"/>
        <v>115713</v>
      </c>
      <c r="H22" s="17">
        <f t="shared" si="0"/>
        <v>115713</v>
      </c>
      <c r="I22" s="17">
        <f t="shared" si="0"/>
        <v>115713</v>
      </c>
    </row>
    <row r="23" spans="1:9" x14ac:dyDescent="0.2">
      <c r="A23" s="90" t="s">
        <v>37</v>
      </c>
      <c r="B23" s="91"/>
      <c r="C23" s="17">
        <v>0</v>
      </c>
      <c r="D23" s="17">
        <v>95313</v>
      </c>
      <c r="E23" s="17">
        <v>123894</v>
      </c>
      <c r="F23" s="48">
        <v>71206</v>
      </c>
      <c r="G23" s="48">
        <v>100000</v>
      </c>
      <c r="H23" s="48">
        <v>100000</v>
      </c>
      <c r="I23" s="48">
        <v>100000</v>
      </c>
    </row>
    <row r="24" spans="1:9" x14ac:dyDescent="0.2">
      <c r="A24" s="90" t="s">
        <v>38</v>
      </c>
      <c r="B24" s="91"/>
      <c r="C24" s="17">
        <v>53803</v>
      </c>
      <c r="D24" s="17">
        <v>85790</v>
      </c>
      <c r="E24" s="57">
        <v>77706</v>
      </c>
      <c r="F24" s="49">
        <v>59401</v>
      </c>
      <c r="G24" s="48">
        <v>100000</v>
      </c>
      <c r="H24" s="48">
        <v>100000</v>
      </c>
      <c r="I24" s="48">
        <v>100000</v>
      </c>
    </row>
    <row r="25" spans="1:9" x14ac:dyDescent="0.2">
      <c r="A25" s="90"/>
      <c r="B25" s="91"/>
      <c r="C25" s="49"/>
      <c r="D25" s="48"/>
      <c r="E25" s="48"/>
      <c r="F25" s="48"/>
      <c r="G25" s="48"/>
      <c r="H25" s="48"/>
      <c r="I25" s="48"/>
    </row>
    <row r="26" spans="1:9" x14ac:dyDescent="0.2">
      <c r="A26" s="90" t="s">
        <v>39</v>
      </c>
      <c r="B26" s="45"/>
      <c r="C26" s="95"/>
      <c r="D26" s="95"/>
      <c r="E26" s="95"/>
      <c r="F26" s="95"/>
      <c r="G26" s="95"/>
      <c r="H26" s="95"/>
      <c r="I26" s="49"/>
    </row>
    <row r="27" spans="1:9" x14ac:dyDescent="0.2">
      <c r="A27" s="96" t="s">
        <v>40</v>
      </c>
      <c r="B27" s="91"/>
      <c r="C27" s="49"/>
      <c r="D27" s="97"/>
      <c r="E27" s="95"/>
      <c r="F27" s="95"/>
      <c r="G27" s="95"/>
      <c r="H27" s="95"/>
      <c r="I27" s="49"/>
    </row>
    <row r="28" spans="1:9" x14ac:dyDescent="0.2">
      <c r="A28" s="98"/>
      <c r="B28" s="99"/>
      <c r="C28" s="17">
        <v>65000</v>
      </c>
      <c r="D28" s="17">
        <v>37000</v>
      </c>
      <c r="E28" s="48"/>
      <c r="F28" s="48"/>
      <c r="G28" s="48">
        <v>0</v>
      </c>
      <c r="H28" s="48">
        <v>0</v>
      </c>
      <c r="I28" s="48">
        <v>0</v>
      </c>
    </row>
    <row r="29" spans="1:9" x14ac:dyDescent="0.2">
      <c r="A29" s="98"/>
      <c r="B29" s="99"/>
      <c r="C29" s="49"/>
      <c r="D29" s="48"/>
      <c r="E29" s="48"/>
      <c r="F29" s="48"/>
      <c r="G29" s="48"/>
      <c r="H29" s="48"/>
      <c r="I29" s="48"/>
    </row>
    <row r="30" spans="1:9" x14ac:dyDescent="0.2">
      <c r="A30" s="98"/>
      <c r="B30" s="99"/>
      <c r="C30" s="49"/>
      <c r="D30" s="48"/>
      <c r="E30" s="48"/>
      <c r="F30" s="48"/>
      <c r="G30" s="48"/>
      <c r="H30" s="48"/>
      <c r="I30" s="48"/>
    </row>
    <row r="31" spans="1:9" x14ac:dyDescent="0.2">
      <c r="A31" s="90" t="s">
        <v>41</v>
      </c>
      <c r="B31" s="91"/>
      <c r="C31" s="49">
        <f t="shared" ref="C31:I31" si="1">SUM(C28:C30)</f>
        <v>65000</v>
      </c>
      <c r="D31" s="49">
        <f t="shared" si="1"/>
        <v>37000</v>
      </c>
      <c r="E31" s="49">
        <f t="shared" si="1"/>
        <v>0</v>
      </c>
      <c r="F31" s="49">
        <f t="shared" si="1"/>
        <v>0</v>
      </c>
      <c r="G31" s="49">
        <f t="shared" si="1"/>
        <v>0</v>
      </c>
      <c r="H31" s="49">
        <f t="shared" si="1"/>
        <v>0</v>
      </c>
      <c r="I31" s="49">
        <f t="shared" si="1"/>
        <v>0</v>
      </c>
    </row>
    <row r="32" spans="1:9" x14ac:dyDescent="0.2">
      <c r="A32" s="90"/>
      <c r="B32" s="91"/>
      <c r="C32" s="49"/>
      <c r="D32" s="48"/>
      <c r="E32" s="48"/>
      <c r="F32" s="48"/>
      <c r="G32" s="48"/>
      <c r="H32" s="48"/>
      <c r="I32" s="48"/>
    </row>
    <row r="33" spans="1:9" x14ac:dyDescent="0.2">
      <c r="A33" s="90" t="s">
        <v>42</v>
      </c>
      <c r="B33" s="91"/>
      <c r="C33" s="49">
        <f>+C22+C23-C24+C31</f>
        <v>11197</v>
      </c>
      <c r="D33" s="49">
        <f t="shared" ref="D33:I33" si="2">+D22+D23-D24+D31</f>
        <v>57720</v>
      </c>
      <c r="E33" s="49">
        <f>+E22+E23-E24+E31</f>
        <v>103908</v>
      </c>
      <c r="F33" s="49">
        <f t="shared" si="2"/>
        <v>115713</v>
      </c>
      <c r="G33" s="49">
        <f>+G22+G23-G24+G31</f>
        <v>115713</v>
      </c>
      <c r="H33" s="49">
        <f>+H22+H23-H24+H31</f>
        <v>115713</v>
      </c>
      <c r="I33" s="49">
        <f t="shared" si="2"/>
        <v>115713</v>
      </c>
    </row>
    <row r="34" spans="1:9" x14ac:dyDescent="0.2">
      <c r="A34" s="98"/>
      <c r="B34" s="99"/>
      <c r="C34" s="100"/>
      <c r="D34" s="101"/>
      <c r="E34" s="101"/>
      <c r="F34" s="48"/>
      <c r="G34" s="48"/>
      <c r="H34" s="48"/>
      <c r="I34" s="48"/>
    </row>
    <row r="35" spans="1:9" x14ac:dyDescent="0.2">
      <c r="A35" s="90" t="s">
        <v>43</v>
      </c>
      <c r="B35" s="91"/>
      <c r="C35" s="100">
        <v>14098</v>
      </c>
      <c r="D35" s="64">
        <v>22768</v>
      </c>
      <c r="E35" s="17">
        <v>16100</v>
      </c>
      <c r="F35" s="48"/>
      <c r="G35" s="48">
        <v>0</v>
      </c>
      <c r="H35" s="48">
        <v>0</v>
      </c>
      <c r="I35" s="48">
        <v>0</v>
      </c>
    </row>
    <row r="36" spans="1:9" x14ac:dyDescent="0.2">
      <c r="A36" s="98"/>
      <c r="B36" s="99"/>
      <c r="C36" s="100"/>
      <c r="D36" s="101"/>
      <c r="E36" s="101"/>
      <c r="F36" s="48"/>
      <c r="G36" s="48"/>
      <c r="H36" s="48"/>
      <c r="I36" s="48"/>
    </row>
    <row r="37" spans="1:9" x14ac:dyDescent="0.2">
      <c r="A37" s="90" t="s">
        <v>44</v>
      </c>
      <c r="B37" s="102"/>
      <c r="C37" s="103">
        <f>C33-C35</f>
        <v>-2901</v>
      </c>
      <c r="D37" s="103">
        <f t="shared" ref="D37:I37" si="3">D33-D35</f>
        <v>34952</v>
      </c>
      <c r="E37" s="103">
        <f t="shared" si="3"/>
        <v>87808</v>
      </c>
      <c r="F37" s="104">
        <f t="shared" si="3"/>
        <v>115713</v>
      </c>
      <c r="G37" s="104">
        <f t="shared" si="3"/>
        <v>115713</v>
      </c>
      <c r="H37" s="104">
        <f t="shared" si="3"/>
        <v>115713</v>
      </c>
      <c r="I37" s="104">
        <f t="shared" si="3"/>
        <v>115713</v>
      </c>
    </row>
    <row r="38" spans="1:9" x14ac:dyDescent="0.2">
      <c r="A38" s="105"/>
      <c r="B38" s="105"/>
      <c r="C38" s="106"/>
      <c r="D38" s="106"/>
      <c r="E38" s="106"/>
      <c r="F38" s="106"/>
      <c r="G38" s="106"/>
      <c r="H38" s="106"/>
      <c r="I38" s="106"/>
    </row>
    <row r="39" spans="1:9" x14ac:dyDescent="0.2">
      <c r="A39" s="107" t="s">
        <v>45</v>
      </c>
      <c r="B39" s="44"/>
      <c r="C39" s="108"/>
      <c r="D39" s="108"/>
      <c r="E39" s="108"/>
      <c r="F39" s="108"/>
      <c r="G39" s="108"/>
      <c r="H39" s="108"/>
      <c r="I39" s="108"/>
    </row>
    <row r="40" spans="1:9" x14ac:dyDescent="0.2">
      <c r="A40" s="109" t="s">
        <v>46</v>
      </c>
      <c r="B40" s="99"/>
      <c r="C40" s="101"/>
      <c r="D40" s="101"/>
      <c r="E40" s="101"/>
      <c r="F40" s="101"/>
      <c r="G40" s="101"/>
      <c r="H40" s="101"/>
      <c r="I40" s="101"/>
    </row>
    <row r="41" spans="1:9" x14ac:dyDescent="0.2">
      <c r="A41" s="90"/>
      <c r="B41" s="91"/>
      <c r="C41" s="48"/>
      <c r="D41" s="48"/>
      <c r="E41" s="48"/>
      <c r="F41" s="48"/>
      <c r="G41" s="48"/>
      <c r="H41" s="48"/>
      <c r="I41" s="48"/>
    </row>
    <row r="42" spans="1:9" x14ac:dyDescent="0.2">
      <c r="A42" s="90" t="s">
        <v>47</v>
      </c>
      <c r="B42" s="91"/>
      <c r="C42" s="48"/>
      <c r="D42" s="48"/>
      <c r="E42" s="48"/>
      <c r="F42" s="48"/>
      <c r="G42" s="48"/>
      <c r="H42" s="48"/>
      <c r="I42" s="48"/>
    </row>
    <row r="43" spans="1:9" x14ac:dyDescent="0.2">
      <c r="A43" s="90"/>
      <c r="B43" s="91"/>
      <c r="C43" s="48"/>
      <c r="D43" s="48"/>
      <c r="E43" s="48"/>
      <c r="F43" s="48"/>
      <c r="G43" s="48"/>
      <c r="H43" s="48"/>
      <c r="I43" s="48"/>
    </row>
    <row r="44" spans="1:9" x14ac:dyDescent="0.2">
      <c r="A44" s="110" t="s">
        <v>48</v>
      </c>
      <c r="B44" s="102"/>
      <c r="C44" s="48"/>
      <c r="D44" s="48"/>
      <c r="E44" s="48"/>
      <c r="F44" s="48"/>
      <c r="G44" s="48"/>
      <c r="H44" s="48"/>
      <c r="I44" s="48"/>
    </row>
    <row r="45" spans="1:9" x14ac:dyDescent="0.2">
      <c r="A45" s="111" t="s">
        <v>49</v>
      </c>
      <c r="B45" s="112"/>
      <c r="C45" s="48"/>
      <c r="D45" s="48"/>
      <c r="E45" s="48"/>
      <c r="F45" s="48"/>
      <c r="G45" s="48"/>
      <c r="H45" s="48"/>
      <c r="I45" s="48"/>
    </row>
    <row r="46" spans="1:9" x14ac:dyDescent="0.2">
      <c r="A46" s="84"/>
      <c r="B46" s="84"/>
      <c r="C46" s="84"/>
      <c r="D46" s="84"/>
      <c r="E46" s="84"/>
      <c r="F46" s="84"/>
      <c r="G46" s="84"/>
      <c r="H46" s="84"/>
      <c r="I46" s="84"/>
    </row>
  </sheetData>
  <sheetProtection selectLockedCells="1"/>
  <mergeCells count="4">
    <mergeCell ref="A9:I9"/>
    <mergeCell ref="A11:I11"/>
    <mergeCell ref="A13:I13"/>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G25" sqref="G25"/>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46" t="s">
        <v>478</v>
      </c>
      <c r="I2" s="44"/>
    </row>
    <row r="3" spans="1:10" x14ac:dyDescent="0.2">
      <c r="A3" s="84" t="s">
        <v>3</v>
      </c>
      <c r="B3" s="46" t="s">
        <v>479</v>
      </c>
      <c r="C3" s="44"/>
      <c r="D3" s="44"/>
      <c r="E3" s="85"/>
      <c r="F3" s="84"/>
      <c r="G3" s="86" t="s">
        <v>5</v>
      </c>
      <c r="H3" s="47" t="s">
        <v>480</v>
      </c>
      <c r="I3" s="45"/>
    </row>
    <row r="4" spans="1:10" x14ac:dyDescent="0.2">
      <c r="A4" s="84" t="s">
        <v>6</v>
      </c>
      <c r="B4" s="46" t="s">
        <v>491</v>
      </c>
      <c r="C4" s="44"/>
      <c r="D4" s="44"/>
      <c r="E4" s="85"/>
      <c r="F4" s="84"/>
      <c r="G4" s="86" t="s">
        <v>8</v>
      </c>
      <c r="H4" s="46" t="s">
        <v>482</v>
      </c>
      <c r="I4" s="44"/>
    </row>
    <row r="5" spans="1:10" x14ac:dyDescent="0.2">
      <c r="A5" s="84" t="s">
        <v>10</v>
      </c>
      <c r="B5" s="46" t="s">
        <v>78</v>
      </c>
      <c r="C5" s="45"/>
      <c r="D5" s="45"/>
      <c r="E5" s="85"/>
      <c r="F5" s="84"/>
      <c r="G5" s="86" t="s">
        <v>12</v>
      </c>
      <c r="H5" s="46" t="s">
        <v>492</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1.5" customHeight="1" x14ac:dyDescent="0.2">
      <c r="A9" s="127" t="s">
        <v>493</v>
      </c>
      <c r="B9" s="128"/>
      <c r="C9" s="128"/>
      <c r="D9" s="128"/>
      <c r="E9" s="128"/>
      <c r="F9" s="128"/>
      <c r="G9" s="128"/>
      <c r="H9" s="128"/>
      <c r="I9" s="128"/>
      <c r="J9" s="11"/>
    </row>
    <row r="10" spans="1:10" x14ac:dyDescent="0.2">
      <c r="A10" s="84" t="s">
        <v>18</v>
      </c>
      <c r="B10" s="84"/>
      <c r="C10" s="85"/>
      <c r="D10" s="85"/>
      <c r="E10" s="85"/>
      <c r="F10" s="85"/>
      <c r="G10" s="85"/>
      <c r="H10" s="85"/>
      <c r="I10" s="85"/>
    </row>
    <row r="11" spans="1:10" ht="18.75" customHeight="1" x14ac:dyDescent="0.2">
      <c r="A11" s="128" t="s">
        <v>494</v>
      </c>
      <c r="B11" s="128"/>
      <c r="C11" s="128"/>
      <c r="D11" s="128"/>
      <c r="E11" s="128"/>
      <c r="F11" s="128"/>
      <c r="G11" s="128"/>
      <c r="H11" s="128"/>
      <c r="I11" s="128"/>
    </row>
    <row r="12" spans="1:10" x14ac:dyDescent="0.2">
      <c r="A12" s="84" t="s">
        <v>20</v>
      </c>
      <c r="B12" s="84"/>
      <c r="C12" s="85"/>
      <c r="D12" s="85"/>
      <c r="E12" s="85"/>
      <c r="F12" s="85"/>
      <c r="G12" s="85"/>
      <c r="H12" s="85"/>
      <c r="I12" s="85"/>
    </row>
    <row r="13" spans="1:10" ht="16.5" customHeight="1" x14ac:dyDescent="0.2">
      <c r="A13" s="131" t="s">
        <v>495</v>
      </c>
      <c r="B13" s="131"/>
      <c r="C13" s="131"/>
      <c r="D13" s="131"/>
      <c r="E13" s="131"/>
      <c r="F13" s="131"/>
      <c r="G13" s="131"/>
      <c r="H13" s="131"/>
      <c r="I13" s="131"/>
    </row>
    <row r="14" spans="1:10" x14ac:dyDescent="0.2">
      <c r="A14" s="89" t="s">
        <v>23</v>
      </c>
      <c r="B14" s="84"/>
      <c r="C14" s="85"/>
      <c r="D14" s="85"/>
      <c r="E14" s="85"/>
      <c r="F14" s="85"/>
      <c r="G14" s="85"/>
      <c r="H14" s="85"/>
      <c r="I14" s="85"/>
    </row>
    <row r="15" spans="1:10" x14ac:dyDescent="0.2">
      <c r="A15" s="84"/>
      <c r="B15" s="84"/>
      <c r="C15" s="85"/>
      <c r="D15" s="85"/>
      <c r="E15" s="85"/>
      <c r="F15" s="85"/>
      <c r="G15" s="85"/>
      <c r="H15" s="85"/>
      <c r="I15" s="85"/>
    </row>
    <row r="16" spans="1:10" x14ac:dyDescent="0.2">
      <c r="A16" s="89" t="s">
        <v>24</v>
      </c>
      <c r="B16" s="84"/>
      <c r="C16" s="85"/>
      <c r="D16" s="85"/>
      <c r="E16" s="85"/>
      <c r="F16" s="85"/>
      <c r="G16" s="85"/>
      <c r="H16" s="85"/>
      <c r="I16" s="85"/>
    </row>
    <row r="17" spans="1:9" x14ac:dyDescent="0.2">
      <c r="A17" s="85"/>
      <c r="B17" s="85"/>
      <c r="C17" s="85"/>
      <c r="D17" s="85"/>
      <c r="E17" s="85"/>
      <c r="F17" s="85"/>
      <c r="G17" s="85"/>
      <c r="H17" s="85"/>
      <c r="I17" s="85"/>
    </row>
    <row r="18" spans="1:9" x14ac:dyDescent="0.2">
      <c r="A18" s="124" t="s">
        <v>25</v>
      </c>
      <c r="B18" s="125"/>
      <c r="C18" s="125"/>
      <c r="D18" s="125"/>
      <c r="E18" s="125"/>
      <c r="F18" s="125"/>
      <c r="G18" s="125"/>
      <c r="H18" s="125"/>
      <c r="I18" s="126"/>
    </row>
    <row r="19" spans="1:9" x14ac:dyDescent="0.2">
      <c r="A19" s="90"/>
      <c r="B19" s="91"/>
      <c r="C19" s="92" t="s">
        <v>26</v>
      </c>
      <c r="D19" s="92" t="s">
        <v>27</v>
      </c>
      <c r="E19" s="92" t="s">
        <v>28</v>
      </c>
      <c r="F19" s="92" t="s">
        <v>29</v>
      </c>
      <c r="G19" s="92" t="s">
        <v>30</v>
      </c>
      <c r="H19" s="92" t="s">
        <v>31</v>
      </c>
      <c r="I19" s="92" t="s">
        <v>32</v>
      </c>
    </row>
    <row r="20" spans="1:9" x14ac:dyDescent="0.2">
      <c r="A20" s="90"/>
      <c r="B20" s="91"/>
      <c r="C20" s="93" t="s">
        <v>33</v>
      </c>
      <c r="D20" s="94" t="s">
        <v>33</v>
      </c>
      <c r="E20" s="93" t="s">
        <v>33</v>
      </c>
      <c r="F20" s="93" t="s">
        <v>33</v>
      </c>
      <c r="G20" s="93" t="s">
        <v>34</v>
      </c>
      <c r="H20" s="93" t="s">
        <v>34</v>
      </c>
      <c r="I20" s="93" t="s">
        <v>34</v>
      </c>
    </row>
    <row r="21" spans="1:9" x14ac:dyDescent="0.2">
      <c r="A21" s="90" t="s">
        <v>35</v>
      </c>
      <c r="B21" s="91"/>
      <c r="C21" s="17">
        <v>57791</v>
      </c>
      <c r="D21" s="17">
        <v>85602</v>
      </c>
      <c r="E21" s="17">
        <v>55843</v>
      </c>
      <c r="F21" s="48">
        <v>59058</v>
      </c>
      <c r="G21" s="48">
        <v>53936</v>
      </c>
      <c r="H21" s="48">
        <v>60000</v>
      </c>
      <c r="I21" s="48">
        <v>60000</v>
      </c>
    </row>
    <row r="22" spans="1:9" x14ac:dyDescent="0.2">
      <c r="A22" s="90" t="s">
        <v>36</v>
      </c>
      <c r="B22" s="91"/>
      <c r="C22" s="17">
        <f t="shared" ref="C22:I22" si="0">B33</f>
        <v>0</v>
      </c>
      <c r="D22" s="17">
        <f t="shared" si="0"/>
        <v>23711</v>
      </c>
      <c r="E22" s="17">
        <f t="shared" si="0"/>
        <v>17871</v>
      </c>
      <c r="F22" s="17">
        <f t="shared" si="0"/>
        <v>57302</v>
      </c>
      <c r="G22" s="17">
        <f t="shared" si="0"/>
        <v>59224</v>
      </c>
      <c r="H22" s="17">
        <f t="shared" si="0"/>
        <v>59224</v>
      </c>
      <c r="I22" s="17">
        <f t="shared" si="0"/>
        <v>59224</v>
      </c>
    </row>
    <row r="23" spans="1:9" x14ac:dyDescent="0.2">
      <c r="A23" s="90" t="s">
        <v>37</v>
      </c>
      <c r="B23" s="91"/>
      <c r="C23" s="17">
        <v>2833</v>
      </c>
      <c r="D23" s="17">
        <v>59906</v>
      </c>
      <c r="E23" s="17">
        <v>102028</v>
      </c>
      <c r="F23" s="48">
        <v>41472</v>
      </c>
      <c r="G23" s="48">
        <v>53936</v>
      </c>
      <c r="H23" s="48">
        <v>60000</v>
      </c>
      <c r="I23" s="48">
        <v>60000</v>
      </c>
    </row>
    <row r="24" spans="1:9" x14ac:dyDescent="0.2">
      <c r="A24" s="90" t="s">
        <v>38</v>
      </c>
      <c r="B24" s="91"/>
      <c r="C24" s="17">
        <v>4122</v>
      </c>
      <c r="D24" s="17">
        <v>65746</v>
      </c>
      <c r="E24" s="57">
        <v>96820</v>
      </c>
      <c r="F24" s="49">
        <v>39550</v>
      </c>
      <c r="G24" s="48">
        <v>53936</v>
      </c>
      <c r="H24" s="48">
        <v>60000</v>
      </c>
      <c r="I24" s="48">
        <v>60000</v>
      </c>
    </row>
    <row r="25" spans="1:9" x14ac:dyDescent="0.2">
      <c r="A25" s="90"/>
      <c r="B25" s="91"/>
      <c r="C25" s="49"/>
      <c r="D25" s="48"/>
      <c r="E25" s="48"/>
      <c r="F25" s="48"/>
      <c r="G25" s="48"/>
      <c r="H25" s="48"/>
      <c r="I25" s="48"/>
    </row>
    <row r="26" spans="1:9" x14ac:dyDescent="0.2">
      <c r="A26" s="90" t="s">
        <v>39</v>
      </c>
      <c r="B26" s="45"/>
      <c r="C26" s="95"/>
      <c r="D26" s="95"/>
      <c r="E26" s="95"/>
      <c r="F26" s="95"/>
      <c r="G26" s="95"/>
      <c r="H26" s="95"/>
      <c r="I26" s="49"/>
    </row>
    <row r="27" spans="1:9" x14ac:dyDescent="0.2">
      <c r="A27" s="96" t="s">
        <v>40</v>
      </c>
      <c r="B27" s="91"/>
      <c r="C27" s="49"/>
      <c r="D27" s="97"/>
      <c r="E27" s="95"/>
      <c r="F27" s="95"/>
      <c r="G27" s="95"/>
      <c r="H27" s="95"/>
      <c r="I27" s="49"/>
    </row>
    <row r="28" spans="1:9" x14ac:dyDescent="0.2">
      <c r="A28" s="98"/>
      <c r="B28" s="99"/>
      <c r="C28" s="17">
        <v>25000</v>
      </c>
      <c r="D28" s="17">
        <v>0</v>
      </c>
      <c r="E28" s="17">
        <v>34223</v>
      </c>
      <c r="F28" s="48">
        <v>0</v>
      </c>
      <c r="G28" s="48">
        <v>0</v>
      </c>
      <c r="H28" s="48">
        <v>0</v>
      </c>
      <c r="I28" s="48">
        <v>0</v>
      </c>
    </row>
    <row r="29" spans="1:9" x14ac:dyDescent="0.2">
      <c r="A29" s="98"/>
      <c r="B29" s="99"/>
      <c r="C29" s="49"/>
      <c r="D29" s="48"/>
      <c r="E29" s="48"/>
      <c r="F29" s="48"/>
      <c r="G29" s="48"/>
      <c r="H29" s="48"/>
      <c r="I29" s="48"/>
    </row>
    <row r="30" spans="1:9" x14ac:dyDescent="0.2">
      <c r="A30" s="98"/>
      <c r="B30" s="99"/>
      <c r="C30" s="49"/>
      <c r="D30" s="48"/>
      <c r="E30" s="48"/>
      <c r="F30" s="48"/>
      <c r="G30" s="48"/>
      <c r="H30" s="48"/>
      <c r="I30" s="48"/>
    </row>
    <row r="31" spans="1:9" x14ac:dyDescent="0.2">
      <c r="A31" s="90" t="s">
        <v>41</v>
      </c>
      <c r="B31" s="91"/>
      <c r="C31" s="49">
        <f t="shared" ref="C31:I31" si="1">SUM(C28:C30)</f>
        <v>25000</v>
      </c>
      <c r="D31" s="49">
        <f t="shared" si="1"/>
        <v>0</v>
      </c>
      <c r="E31" s="49">
        <f t="shared" si="1"/>
        <v>34223</v>
      </c>
      <c r="F31" s="49">
        <f t="shared" si="1"/>
        <v>0</v>
      </c>
      <c r="G31" s="49">
        <f t="shared" si="1"/>
        <v>0</v>
      </c>
      <c r="H31" s="49">
        <f t="shared" si="1"/>
        <v>0</v>
      </c>
      <c r="I31" s="49">
        <f t="shared" si="1"/>
        <v>0</v>
      </c>
    </row>
    <row r="32" spans="1:9" x14ac:dyDescent="0.2">
      <c r="A32" s="90"/>
      <c r="B32" s="91"/>
      <c r="C32" s="49"/>
      <c r="D32" s="48"/>
      <c r="E32" s="48"/>
      <c r="F32" s="48"/>
      <c r="G32" s="48"/>
      <c r="H32" s="48"/>
      <c r="I32" s="48"/>
    </row>
    <row r="33" spans="1:9" x14ac:dyDescent="0.2">
      <c r="A33" s="90" t="s">
        <v>42</v>
      </c>
      <c r="B33" s="91"/>
      <c r="C33" s="49">
        <f>+C22+C23-C24+C31</f>
        <v>23711</v>
      </c>
      <c r="D33" s="49">
        <f t="shared" ref="D33:I33" si="2">+D22+D23-D24+D31</f>
        <v>17871</v>
      </c>
      <c r="E33" s="49">
        <f>+E22+E23-E24+E31</f>
        <v>57302</v>
      </c>
      <c r="F33" s="49">
        <f t="shared" si="2"/>
        <v>59224</v>
      </c>
      <c r="G33" s="49">
        <f>+G22+G23-G24+G31</f>
        <v>59224</v>
      </c>
      <c r="H33" s="49">
        <f>+H22+H23-H24+H31</f>
        <v>59224</v>
      </c>
      <c r="I33" s="49">
        <f t="shared" si="2"/>
        <v>59224</v>
      </c>
    </row>
    <row r="34" spans="1:9" x14ac:dyDescent="0.2">
      <c r="A34" s="98"/>
      <c r="B34" s="99"/>
      <c r="C34" s="100"/>
      <c r="D34" s="101"/>
      <c r="E34" s="101"/>
      <c r="F34" s="48"/>
      <c r="G34" s="48"/>
      <c r="H34" s="48"/>
      <c r="I34" s="48"/>
    </row>
    <row r="35" spans="1:9" x14ac:dyDescent="0.2">
      <c r="A35" s="90" t="s">
        <v>43</v>
      </c>
      <c r="B35" s="91"/>
      <c r="C35" s="64">
        <v>2339</v>
      </c>
      <c r="D35" s="64">
        <v>43940</v>
      </c>
      <c r="E35" s="17">
        <v>0</v>
      </c>
      <c r="F35" s="48"/>
      <c r="G35" s="48">
        <v>0</v>
      </c>
      <c r="H35" s="48">
        <v>0</v>
      </c>
      <c r="I35" s="48">
        <v>0</v>
      </c>
    </row>
    <row r="36" spans="1:9" x14ac:dyDescent="0.2">
      <c r="A36" s="98"/>
      <c r="B36" s="99"/>
      <c r="C36" s="100"/>
      <c r="D36" s="101"/>
      <c r="E36" s="101"/>
      <c r="F36" s="48"/>
      <c r="G36" s="48"/>
      <c r="H36" s="48"/>
      <c r="I36" s="48"/>
    </row>
    <row r="37" spans="1:9" x14ac:dyDescent="0.2">
      <c r="A37" s="90" t="s">
        <v>44</v>
      </c>
      <c r="B37" s="102"/>
      <c r="C37" s="103">
        <f>C33-C35</f>
        <v>21372</v>
      </c>
      <c r="D37" s="103">
        <f t="shared" ref="D37:I37" si="3">D33-D35</f>
        <v>-26069</v>
      </c>
      <c r="E37" s="103">
        <f t="shared" si="3"/>
        <v>57302</v>
      </c>
      <c r="F37" s="104">
        <f t="shared" si="3"/>
        <v>59224</v>
      </c>
      <c r="G37" s="104">
        <f t="shared" si="3"/>
        <v>59224</v>
      </c>
      <c r="H37" s="104">
        <f t="shared" si="3"/>
        <v>59224</v>
      </c>
      <c r="I37" s="104">
        <f t="shared" si="3"/>
        <v>59224</v>
      </c>
    </row>
    <row r="38" spans="1:9" x14ac:dyDescent="0.2">
      <c r="A38" s="105"/>
      <c r="B38" s="105"/>
      <c r="C38" s="106"/>
      <c r="D38" s="106"/>
      <c r="E38" s="106"/>
      <c r="F38" s="106"/>
      <c r="G38" s="106"/>
      <c r="H38" s="106"/>
      <c r="I38" s="106"/>
    </row>
    <row r="39" spans="1:9" x14ac:dyDescent="0.2">
      <c r="A39" s="107" t="s">
        <v>45</v>
      </c>
      <c r="B39" s="44"/>
      <c r="C39" s="108"/>
      <c r="D39" s="108"/>
      <c r="E39" s="108"/>
      <c r="F39" s="108"/>
      <c r="G39" s="108"/>
      <c r="H39" s="108"/>
      <c r="I39" s="108"/>
    </row>
    <row r="40" spans="1:9" x14ac:dyDescent="0.2">
      <c r="A40" s="109" t="s">
        <v>46</v>
      </c>
      <c r="B40" s="99"/>
      <c r="C40" s="101"/>
      <c r="D40" s="101"/>
      <c r="E40" s="101"/>
      <c r="F40" s="101"/>
      <c r="G40" s="101"/>
      <c r="H40" s="101"/>
      <c r="I40" s="101"/>
    </row>
    <row r="41" spans="1:9" x14ac:dyDescent="0.2">
      <c r="A41" s="90"/>
      <c r="B41" s="91"/>
      <c r="C41" s="48"/>
      <c r="D41" s="48"/>
      <c r="E41" s="48"/>
      <c r="F41" s="48"/>
      <c r="G41" s="48"/>
      <c r="H41" s="48"/>
      <c r="I41" s="48"/>
    </row>
    <row r="42" spans="1:9" x14ac:dyDescent="0.2">
      <c r="A42" s="90" t="s">
        <v>47</v>
      </c>
      <c r="B42" s="91"/>
      <c r="C42" s="48"/>
      <c r="D42" s="48"/>
      <c r="E42" s="48"/>
      <c r="F42" s="48"/>
      <c r="G42" s="48"/>
      <c r="H42" s="48"/>
      <c r="I42" s="48"/>
    </row>
    <row r="43" spans="1:9" x14ac:dyDescent="0.2">
      <c r="A43" s="90"/>
      <c r="B43" s="91"/>
      <c r="C43" s="48"/>
      <c r="D43" s="48"/>
      <c r="E43" s="48"/>
      <c r="F43" s="48"/>
      <c r="G43" s="48"/>
      <c r="H43" s="48"/>
      <c r="I43" s="48"/>
    </row>
    <row r="44" spans="1:9" x14ac:dyDescent="0.2">
      <c r="A44" s="110" t="s">
        <v>48</v>
      </c>
      <c r="B44" s="102"/>
      <c r="C44" s="48"/>
      <c r="D44" s="48"/>
      <c r="E44" s="48"/>
      <c r="F44" s="48"/>
      <c r="G44" s="48"/>
      <c r="H44" s="48"/>
      <c r="I44" s="48"/>
    </row>
    <row r="45" spans="1:9" x14ac:dyDescent="0.2">
      <c r="A45" s="111" t="s">
        <v>49</v>
      </c>
      <c r="B45" s="112"/>
      <c r="C45" s="48"/>
      <c r="D45" s="48"/>
      <c r="E45" s="48"/>
      <c r="F45" s="48"/>
      <c r="G45" s="48"/>
      <c r="H45" s="48"/>
      <c r="I45" s="48"/>
    </row>
    <row r="46" spans="1:9" x14ac:dyDescent="0.2">
      <c r="A46" s="84"/>
      <c r="B46" s="84"/>
      <c r="C46" s="84"/>
      <c r="D46" s="84"/>
      <c r="E46" s="84"/>
      <c r="F46" s="84"/>
      <c r="G46" s="84"/>
      <c r="H46" s="84"/>
      <c r="I46" s="84"/>
    </row>
  </sheetData>
  <sheetProtection selectLockedCells="1"/>
  <mergeCells count="4">
    <mergeCell ref="A9:I9"/>
    <mergeCell ref="A11:I11"/>
    <mergeCell ref="A13:I13"/>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46" t="s">
        <v>363</v>
      </c>
      <c r="I2" s="44"/>
    </row>
    <row r="3" spans="1:10" x14ac:dyDescent="0.2">
      <c r="A3" s="84" t="s">
        <v>3</v>
      </c>
      <c r="B3" s="46" t="s">
        <v>364</v>
      </c>
      <c r="C3" s="44"/>
      <c r="D3" s="44"/>
      <c r="E3" s="85"/>
      <c r="F3" s="84"/>
      <c r="G3" s="86" t="s">
        <v>5</v>
      </c>
      <c r="H3" s="47" t="s">
        <v>365</v>
      </c>
      <c r="I3" s="45"/>
    </row>
    <row r="4" spans="1:10" x14ac:dyDescent="0.2">
      <c r="A4" s="84" t="s">
        <v>6</v>
      </c>
      <c r="B4" s="24" t="s">
        <v>366</v>
      </c>
      <c r="C4" s="44"/>
      <c r="D4" s="44"/>
      <c r="E4" s="85"/>
      <c r="F4" s="84"/>
      <c r="G4" s="86" t="s">
        <v>8</v>
      </c>
      <c r="H4" s="24" t="s">
        <v>9</v>
      </c>
      <c r="I4" s="44"/>
    </row>
    <row r="5" spans="1:10" x14ac:dyDescent="0.2">
      <c r="A5" s="84" t="s">
        <v>10</v>
      </c>
      <c r="B5" s="24" t="s">
        <v>78</v>
      </c>
      <c r="C5" s="45"/>
      <c r="D5" s="45"/>
      <c r="E5" s="85"/>
      <c r="F5" s="84"/>
      <c r="G5" s="86" t="s">
        <v>12</v>
      </c>
      <c r="H5" s="25" t="s">
        <v>367</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27" customHeight="1" x14ac:dyDescent="0.2">
      <c r="A9" s="123" t="s">
        <v>368</v>
      </c>
      <c r="B9" s="123"/>
      <c r="C9" s="123"/>
      <c r="D9" s="123"/>
      <c r="E9" s="123"/>
      <c r="F9" s="123"/>
      <c r="G9" s="123"/>
      <c r="H9" s="123"/>
      <c r="I9" s="123"/>
      <c r="J9" s="11"/>
    </row>
    <row r="10" spans="1:10" x14ac:dyDescent="0.2">
      <c r="A10" s="84" t="s">
        <v>18</v>
      </c>
      <c r="B10" s="84"/>
      <c r="C10" s="85"/>
      <c r="D10" s="85"/>
      <c r="E10" s="85"/>
      <c r="F10" s="85"/>
      <c r="G10" s="85"/>
      <c r="H10" s="85"/>
      <c r="I10" s="85"/>
    </row>
    <row r="11" spans="1:10" x14ac:dyDescent="0.2">
      <c r="A11" s="26" t="s">
        <v>369</v>
      </c>
      <c r="B11" s="84"/>
      <c r="C11" s="85"/>
      <c r="D11" s="85"/>
      <c r="E11" s="85"/>
      <c r="F11" s="85"/>
      <c r="G11" s="85"/>
      <c r="H11" s="85"/>
      <c r="I11" s="85"/>
    </row>
    <row r="12" spans="1:10" x14ac:dyDescent="0.2">
      <c r="A12" s="84" t="s">
        <v>20</v>
      </c>
      <c r="B12" s="84"/>
      <c r="C12" s="85"/>
      <c r="D12" s="85"/>
      <c r="E12" s="85"/>
      <c r="F12" s="85"/>
      <c r="G12" s="85"/>
      <c r="H12" s="85"/>
      <c r="I12" s="85"/>
    </row>
    <row r="13" spans="1:10" x14ac:dyDescent="0.2">
      <c r="A13" s="26" t="s">
        <v>370</v>
      </c>
      <c r="B13" s="27"/>
      <c r="C13" s="28"/>
      <c r="D13" s="28"/>
      <c r="E13" s="28"/>
      <c r="F13" s="28"/>
      <c r="G13" s="28"/>
      <c r="H13" s="28"/>
      <c r="I13" s="28"/>
      <c r="J13" s="28"/>
    </row>
    <row r="14" spans="1:10" ht="32.25" customHeight="1" x14ac:dyDescent="0.2">
      <c r="A14" s="123" t="s">
        <v>371</v>
      </c>
      <c r="B14" s="123"/>
      <c r="C14" s="123"/>
      <c r="D14" s="123"/>
      <c r="E14" s="123"/>
      <c r="F14" s="123"/>
      <c r="G14" s="123"/>
      <c r="H14" s="123"/>
      <c r="I14" s="123"/>
      <c r="J14" s="29"/>
    </row>
    <row r="15" spans="1:10" x14ac:dyDescent="0.2">
      <c r="A15" s="89" t="s">
        <v>23</v>
      </c>
      <c r="B15" s="84"/>
      <c r="C15" s="85"/>
      <c r="D15" s="85"/>
      <c r="E15" s="85"/>
      <c r="F15" s="85"/>
      <c r="G15" s="85"/>
      <c r="H15" s="85"/>
      <c r="I15" s="85"/>
    </row>
    <row r="16" spans="1:10" x14ac:dyDescent="0.2">
      <c r="A16" s="84"/>
      <c r="B16" s="84"/>
      <c r="C16" s="85"/>
      <c r="D16" s="85"/>
      <c r="E16" s="85"/>
      <c r="F16" s="85"/>
      <c r="G16" s="85"/>
      <c r="H16" s="85"/>
      <c r="I16" s="85"/>
    </row>
    <row r="17" spans="1:9" x14ac:dyDescent="0.2">
      <c r="A17" s="89" t="s">
        <v>24</v>
      </c>
      <c r="B17" s="84"/>
      <c r="C17" s="85"/>
      <c r="D17" s="85"/>
      <c r="E17" s="85"/>
      <c r="F17" s="85"/>
      <c r="G17" s="85"/>
      <c r="H17" s="85"/>
      <c r="I17" s="85"/>
    </row>
    <row r="18" spans="1:9" x14ac:dyDescent="0.2">
      <c r="A18" s="85" t="s">
        <v>372</v>
      </c>
      <c r="B18" s="85"/>
      <c r="C18" s="85"/>
      <c r="D18" s="85"/>
      <c r="E18" s="85"/>
      <c r="F18" s="85"/>
      <c r="G18" s="85"/>
      <c r="H18" s="85"/>
      <c r="I18" s="85"/>
    </row>
    <row r="19" spans="1:9" x14ac:dyDescent="0.2">
      <c r="A19" s="124" t="s">
        <v>25</v>
      </c>
      <c r="B19" s="125"/>
      <c r="C19" s="125"/>
      <c r="D19" s="125"/>
      <c r="E19" s="125"/>
      <c r="F19" s="125"/>
      <c r="G19" s="125"/>
      <c r="H19" s="125"/>
      <c r="I19" s="126"/>
    </row>
    <row r="20" spans="1:9" x14ac:dyDescent="0.2">
      <c r="A20" s="90"/>
      <c r="B20" s="91"/>
      <c r="C20" s="92" t="s">
        <v>26</v>
      </c>
      <c r="D20" s="92" t="s">
        <v>27</v>
      </c>
      <c r="E20" s="92" t="s">
        <v>28</v>
      </c>
      <c r="F20" s="92" t="s">
        <v>29</v>
      </c>
      <c r="G20" s="92" t="s">
        <v>30</v>
      </c>
      <c r="H20" s="92" t="s">
        <v>31</v>
      </c>
      <c r="I20" s="92" t="s">
        <v>32</v>
      </c>
    </row>
    <row r="21" spans="1:9" x14ac:dyDescent="0.2">
      <c r="A21" s="90"/>
      <c r="B21" s="91"/>
      <c r="C21" s="93" t="s">
        <v>33</v>
      </c>
      <c r="D21" s="94" t="s">
        <v>33</v>
      </c>
      <c r="E21" s="93" t="s">
        <v>33</v>
      </c>
      <c r="F21" s="93" t="s">
        <v>33</v>
      </c>
      <c r="G21" s="93" t="s">
        <v>34</v>
      </c>
      <c r="H21" s="93" t="s">
        <v>34</v>
      </c>
      <c r="I21" s="93" t="s">
        <v>34</v>
      </c>
    </row>
    <row r="22" spans="1:9" x14ac:dyDescent="0.2">
      <c r="A22" s="90" t="s">
        <v>35</v>
      </c>
      <c r="B22" s="91"/>
      <c r="C22" s="30">
        <v>900000</v>
      </c>
      <c r="D22" s="30">
        <v>248536</v>
      </c>
      <c r="E22" s="30"/>
      <c r="F22" s="48"/>
      <c r="G22" s="48"/>
      <c r="H22" s="48"/>
      <c r="I22" s="48"/>
    </row>
    <row r="23" spans="1:9" x14ac:dyDescent="0.2">
      <c r="A23" s="90" t="s">
        <v>36</v>
      </c>
      <c r="B23" s="91"/>
      <c r="C23" s="30">
        <f t="shared" ref="C23:I23" si="0">B34</f>
        <v>0</v>
      </c>
      <c r="D23" s="30">
        <f t="shared" si="0"/>
        <v>3176.5900000000838</v>
      </c>
      <c r="E23" s="30">
        <f t="shared" si="0"/>
        <v>170466.59000000008</v>
      </c>
      <c r="F23" s="30">
        <f t="shared" si="0"/>
        <v>93323.590000000084</v>
      </c>
      <c r="G23" s="30">
        <f t="shared" si="0"/>
        <v>86274.590000000084</v>
      </c>
      <c r="H23" s="30">
        <f t="shared" si="0"/>
        <v>86274.590000000084</v>
      </c>
      <c r="I23" s="30">
        <f t="shared" si="0"/>
        <v>86274.590000000084</v>
      </c>
    </row>
    <row r="24" spans="1:9" x14ac:dyDescent="0.2">
      <c r="A24" s="90" t="s">
        <v>37</v>
      </c>
      <c r="B24" s="91"/>
      <c r="C24" s="30">
        <v>792505.17</v>
      </c>
      <c r="D24" s="30">
        <v>123775</v>
      </c>
      <c r="E24" s="30">
        <v>136893</v>
      </c>
      <c r="F24" s="48">
        <v>990</v>
      </c>
      <c r="G24" s="48">
        <v>25000</v>
      </c>
      <c r="H24" s="48"/>
      <c r="I24" s="48"/>
    </row>
    <row r="25" spans="1:9" x14ac:dyDescent="0.2">
      <c r="A25" s="90" t="s">
        <v>38</v>
      </c>
      <c r="B25" s="91"/>
      <c r="C25" s="30">
        <v>155.58000000000001</v>
      </c>
      <c r="D25" s="30">
        <v>29485</v>
      </c>
      <c r="E25" s="32">
        <v>123036</v>
      </c>
      <c r="F25" s="49">
        <v>8039</v>
      </c>
      <c r="G25" s="48">
        <v>25000</v>
      </c>
      <c r="H25" s="48"/>
      <c r="I25" s="48"/>
    </row>
    <row r="26" spans="1:9" x14ac:dyDescent="0.2">
      <c r="A26" s="90"/>
      <c r="B26" s="91"/>
      <c r="C26" s="49"/>
      <c r="D26" s="48"/>
      <c r="E26" s="48"/>
      <c r="F26" s="48"/>
      <c r="G26" s="48"/>
      <c r="H26" s="48"/>
      <c r="I26" s="48"/>
    </row>
    <row r="27" spans="1:9" x14ac:dyDescent="0.2">
      <c r="A27" s="90" t="s">
        <v>39</v>
      </c>
      <c r="B27" s="45"/>
      <c r="C27" s="95"/>
      <c r="D27" s="95"/>
      <c r="E27" s="95"/>
      <c r="F27" s="95"/>
      <c r="G27" s="95"/>
      <c r="H27" s="95"/>
      <c r="I27" s="49"/>
    </row>
    <row r="28" spans="1:9" x14ac:dyDescent="0.2">
      <c r="A28" s="96" t="s">
        <v>40</v>
      </c>
      <c r="B28" s="91"/>
      <c r="C28" s="49"/>
      <c r="D28" s="97"/>
      <c r="E28" s="95"/>
      <c r="F28" s="95"/>
      <c r="G28" s="95"/>
      <c r="H28" s="95"/>
      <c r="I28" s="49"/>
    </row>
    <row r="29" spans="1:9" x14ac:dyDescent="0.2">
      <c r="A29" s="98"/>
      <c r="B29" s="99"/>
      <c r="C29" s="49">
        <v>-789173</v>
      </c>
      <c r="D29" s="48">
        <v>73000</v>
      </c>
      <c r="E29" s="48">
        <v>-91000</v>
      </c>
      <c r="F29" s="48">
        <v>0</v>
      </c>
      <c r="G29" s="48"/>
      <c r="H29" s="48"/>
      <c r="I29" s="48"/>
    </row>
    <row r="30" spans="1:9" x14ac:dyDescent="0.2">
      <c r="A30" s="98"/>
      <c r="B30" s="99"/>
      <c r="C30" s="49"/>
      <c r="D30" s="48"/>
      <c r="E30" s="48"/>
      <c r="F30" s="48"/>
      <c r="G30" s="48"/>
      <c r="H30" s="48"/>
      <c r="I30" s="48"/>
    </row>
    <row r="31" spans="1:9" x14ac:dyDescent="0.2">
      <c r="A31" s="98"/>
      <c r="B31" s="99"/>
      <c r="C31" s="49"/>
      <c r="D31" s="48"/>
      <c r="E31" s="48"/>
      <c r="F31" s="48"/>
      <c r="G31" s="48"/>
      <c r="H31" s="48"/>
      <c r="I31" s="48"/>
    </row>
    <row r="32" spans="1:9" x14ac:dyDescent="0.2">
      <c r="A32" s="90" t="s">
        <v>41</v>
      </c>
      <c r="B32" s="91"/>
      <c r="C32" s="49">
        <f t="shared" ref="C32:I32" si="1">SUM(C29:C31)</f>
        <v>-789173</v>
      </c>
      <c r="D32" s="49">
        <f t="shared" si="1"/>
        <v>73000</v>
      </c>
      <c r="E32" s="49">
        <f t="shared" si="1"/>
        <v>-91000</v>
      </c>
      <c r="F32" s="49">
        <f t="shared" si="1"/>
        <v>0</v>
      </c>
      <c r="G32" s="49">
        <f t="shared" si="1"/>
        <v>0</v>
      </c>
      <c r="H32" s="49">
        <f t="shared" si="1"/>
        <v>0</v>
      </c>
      <c r="I32" s="49">
        <f t="shared" si="1"/>
        <v>0</v>
      </c>
    </row>
    <row r="33" spans="1:9" x14ac:dyDescent="0.2">
      <c r="A33" s="90"/>
      <c r="B33" s="91"/>
      <c r="C33" s="49"/>
      <c r="D33" s="48"/>
      <c r="E33" s="48"/>
      <c r="F33" s="48"/>
      <c r="G33" s="48"/>
      <c r="H33" s="48"/>
      <c r="I33" s="48"/>
    </row>
    <row r="34" spans="1:9" x14ac:dyDescent="0.2">
      <c r="A34" s="90" t="s">
        <v>42</v>
      </c>
      <c r="B34" s="91"/>
      <c r="C34" s="49">
        <f>+C23+C24-C25+C32</f>
        <v>3176.5900000000838</v>
      </c>
      <c r="D34" s="49">
        <f t="shared" ref="D34:I34" si="2">+D23+D24-D25+D32</f>
        <v>170466.59000000008</v>
      </c>
      <c r="E34" s="49">
        <f>+E23+E24-E25+E32</f>
        <v>93323.590000000084</v>
      </c>
      <c r="F34" s="49">
        <f t="shared" si="2"/>
        <v>86274.590000000084</v>
      </c>
      <c r="G34" s="49">
        <f>+G23+G24-G25+G32</f>
        <v>86274.590000000084</v>
      </c>
      <c r="H34" s="49">
        <f>+H23+H24-H25+H32</f>
        <v>86274.590000000084</v>
      </c>
      <c r="I34" s="49">
        <f t="shared" si="2"/>
        <v>86274.590000000084</v>
      </c>
    </row>
    <row r="35" spans="1:9" x14ac:dyDescent="0.2">
      <c r="A35" s="98"/>
      <c r="B35" s="99"/>
      <c r="C35" s="100"/>
      <c r="D35" s="101"/>
      <c r="E35" s="101"/>
      <c r="F35" s="48"/>
      <c r="G35" s="48"/>
      <c r="H35" s="48"/>
      <c r="I35" s="48"/>
    </row>
    <row r="36" spans="1:9" x14ac:dyDescent="0.2">
      <c r="A36" s="90" t="s">
        <v>43</v>
      </c>
      <c r="B36" s="91"/>
      <c r="C36" s="100">
        <v>46837</v>
      </c>
      <c r="D36" s="34">
        <v>131086</v>
      </c>
      <c r="E36" s="30">
        <v>12809</v>
      </c>
      <c r="F36" s="48"/>
      <c r="G36" s="48"/>
      <c r="H36" s="48"/>
      <c r="I36" s="48"/>
    </row>
    <row r="37" spans="1:9" x14ac:dyDescent="0.2">
      <c r="A37" s="98"/>
      <c r="B37" s="99"/>
      <c r="C37" s="100"/>
      <c r="D37" s="101"/>
      <c r="E37" s="101"/>
      <c r="F37" s="48"/>
      <c r="G37" s="48"/>
      <c r="H37" s="48"/>
      <c r="I37" s="48"/>
    </row>
    <row r="38" spans="1:9" x14ac:dyDescent="0.2">
      <c r="A38" s="90" t="s">
        <v>44</v>
      </c>
      <c r="B38" s="102"/>
      <c r="C38" s="103">
        <f>C34-C36</f>
        <v>-43660.409999999916</v>
      </c>
      <c r="D38" s="103">
        <f t="shared" ref="D38:I38" si="3">D34-D36</f>
        <v>39380.590000000084</v>
      </c>
      <c r="E38" s="103">
        <f t="shared" si="3"/>
        <v>80514.590000000084</v>
      </c>
      <c r="F38" s="104">
        <f t="shared" si="3"/>
        <v>86274.590000000084</v>
      </c>
      <c r="G38" s="104">
        <f t="shared" si="3"/>
        <v>86274.590000000084</v>
      </c>
      <c r="H38" s="104">
        <f t="shared" si="3"/>
        <v>86274.590000000084</v>
      </c>
      <c r="I38" s="104">
        <f t="shared" si="3"/>
        <v>86274.590000000084</v>
      </c>
    </row>
    <row r="39" spans="1:9" x14ac:dyDescent="0.2">
      <c r="A39" s="105"/>
      <c r="B39" s="105"/>
      <c r="C39" s="106"/>
      <c r="D39" s="106"/>
      <c r="E39" s="106"/>
      <c r="F39" s="106"/>
      <c r="G39" s="106"/>
      <c r="H39" s="106"/>
      <c r="I39" s="106"/>
    </row>
    <row r="40" spans="1:9" x14ac:dyDescent="0.2">
      <c r="A40" s="107" t="s">
        <v>45</v>
      </c>
      <c r="B40" s="44"/>
      <c r="C40" s="108"/>
      <c r="D40" s="108"/>
      <c r="E40" s="108"/>
      <c r="F40" s="108"/>
      <c r="G40" s="108"/>
      <c r="H40" s="108"/>
      <c r="I40" s="108"/>
    </row>
    <row r="41" spans="1:9" x14ac:dyDescent="0.2">
      <c r="A41" s="109" t="s">
        <v>46</v>
      </c>
      <c r="B41" s="99"/>
      <c r="C41" s="101"/>
      <c r="D41" s="101"/>
      <c r="E41" s="101"/>
      <c r="F41" s="101"/>
      <c r="G41" s="101"/>
      <c r="H41" s="101"/>
      <c r="I41" s="101"/>
    </row>
    <row r="42" spans="1:9" x14ac:dyDescent="0.2">
      <c r="A42" s="90"/>
      <c r="B42" s="91"/>
      <c r="C42" s="48"/>
      <c r="D42" s="48"/>
      <c r="E42" s="48"/>
      <c r="F42" s="48"/>
      <c r="G42" s="48"/>
      <c r="H42" s="48"/>
      <c r="I42" s="48"/>
    </row>
    <row r="43" spans="1:9" x14ac:dyDescent="0.2">
      <c r="A43" s="90" t="s">
        <v>47</v>
      </c>
      <c r="B43" s="91"/>
      <c r="C43" s="48"/>
      <c r="D43" s="48"/>
      <c r="E43" s="48"/>
      <c r="F43" s="48"/>
      <c r="G43" s="48"/>
      <c r="H43" s="48"/>
      <c r="I43" s="48"/>
    </row>
    <row r="44" spans="1:9" x14ac:dyDescent="0.2">
      <c r="A44" s="90"/>
      <c r="B44" s="91"/>
      <c r="C44" s="48"/>
      <c r="D44" s="48"/>
      <c r="E44" s="48"/>
      <c r="F44" s="48"/>
      <c r="G44" s="48"/>
      <c r="H44" s="48"/>
      <c r="I44" s="48"/>
    </row>
    <row r="45" spans="1:9" x14ac:dyDescent="0.2">
      <c r="A45" s="110" t="s">
        <v>48</v>
      </c>
      <c r="B45" s="102"/>
      <c r="C45" s="48"/>
      <c r="D45" s="48"/>
      <c r="E45" s="48"/>
      <c r="F45" s="48"/>
      <c r="G45" s="48"/>
      <c r="H45" s="48"/>
      <c r="I45" s="48"/>
    </row>
    <row r="46" spans="1:9" x14ac:dyDescent="0.2">
      <c r="A46" s="111" t="s">
        <v>49</v>
      </c>
      <c r="B46" s="112"/>
      <c r="C46" s="48"/>
      <c r="D46" s="48"/>
      <c r="E46" s="48"/>
      <c r="F46" s="48"/>
      <c r="G46" s="48"/>
      <c r="H46" s="48"/>
      <c r="I46" s="48"/>
    </row>
  </sheetData>
  <sheetProtection selectLockedCells="1"/>
  <mergeCells count="3">
    <mergeCell ref="A9:I9"/>
    <mergeCell ref="A14:I14"/>
    <mergeCell ref="A19:I19"/>
  </mergeCells>
  <printOptions horizontalCentered="1"/>
  <pageMargins left="0.75" right="0.75" top="0.6" bottom="0.55000000000000004" header="0.28000000000000003" footer="0.16"/>
  <pageSetup scale="86"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L17" sqref="L17"/>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46" t="s">
        <v>478</v>
      </c>
      <c r="I2" s="44"/>
    </row>
    <row r="3" spans="1:10" x14ac:dyDescent="0.2">
      <c r="A3" s="84" t="s">
        <v>3</v>
      </c>
      <c r="B3" s="46" t="s">
        <v>479</v>
      </c>
      <c r="C3" s="44"/>
      <c r="D3" s="44"/>
      <c r="E3" s="85"/>
      <c r="F3" s="84"/>
      <c r="G3" s="86" t="s">
        <v>5</v>
      </c>
      <c r="H3" s="47" t="s">
        <v>480</v>
      </c>
      <c r="I3" s="45"/>
    </row>
    <row r="4" spans="1:10" x14ac:dyDescent="0.2">
      <c r="A4" s="84" t="s">
        <v>6</v>
      </c>
      <c r="B4" s="46" t="s">
        <v>496</v>
      </c>
      <c r="C4" s="44"/>
      <c r="D4" s="44"/>
      <c r="E4" s="85"/>
      <c r="F4" s="84"/>
      <c r="G4" s="86" t="s">
        <v>8</v>
      </c>
      <c r="H4" s="15" t="s">
        <v>482</v>
      </c>
      <c r="I4" s="44"/>
    </row>
    <row r="5" spans="1:10" x14ac:dyDescent="0.2">
      <c r="A5" s="84" t="s">
        <v>10</v>
      </c>
      <c r="B5" s="46" t="s">
        <v>78</v>
      </c>
      <c r="C5" s="45"/>
      <c r="D5" s="45"/>
      <c r="E5" s="85"/>
      <c r="F5" s="84"/>
      <c r="G5" s="86" t="s">
        <v>12</v>
      </c>
      <c r="H5" s="51" t="s">
        <v>497</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3.75" customHeight="1" x14ac:dyDescent="0.2">
      <c r="A9" s="127" t="s">
        <v>498</v>
      </c>
      <c r="B9" s="128"/>
      <c r="C9" s="128"/>
      <c r="D9" s="128"/>
      <c r="E9" s="128"/>
      <c r="F9" s="128"/>
      <c r="G9" s="128"/>
      <c r="H9" s="128"/>
      <c r="I9" s="128"/>
      <c r="J9" s="11"/>
    </row>
    <row r="10" spans="1:10" x14ac:dyDescent="0.2">
      <c r="A10" s="84" t="s">
        <v>18</v>
      </c>
      <c r="B10" s="84"/>
      <c r="C10" s="85"/>
      <c r="D10" s="85"/>
      <c r="E10" s="85"/>
      <c r="F10" s="85"/>
      <c r="G10" s="85"/>
      <c r="H10" s="85"/>
      <c r="I10" s="85"/>
    </row>
    <row r="11" spans="1:10" ht="21.75" customHeight="1" x14ac:dyDescent="0.2">
      <c r="A11" s="128" t="s">
        <v>499</v>
      </c>
      <c r="B11" s="128"/>
      <c r="C11" s="128"/>
      <c r="D11" s="128"/>
      <c r="E11" s="128"/>
      <c r="F11" s="128"/>
      <c r="G11" s="128"/>
      <c r="H11" s="128"/>
      <c r="I11" s="128"/>
    </row>
    <row r="12" spans="1:10" x14ac:dyDescent="0.2">
      <c r="A12" s="84" t="s">
        <v>20</v>
      </c>
      <c r="B12" s="84"/>
      <c r="C12" s="85"/>
      <c r="D12" s="85"/>
      <c r="E12" s="85"/>
      <c r="F12" s="85"/>
      <c r="G12" s="85"/>
      <c r="H12" s="85"/>
      <c r="I12" s="85"/>
    </row>
    <row r="13" spans="1:10" ht="22.5" customHeight="1" x14ac:dyDescent="0.2">
      <c r="A13" s="131" t="s">
        <v>490</v>
      </c>
      <c r="B13" s="131"/>
      <c r="C13" s="131"/>
      <c r="D13" s="131"/>
      <c r="E13" s="131"/>
      <c r="F13" s="131"/>
      <c r="G13" s="131"/>
      <c r="H13" s="131"/>
      <c r="I13" s="131"/>
    </row>
    <row r="14" spans="1:10" x14ac:dyDescent="0.2">
      <c r="A14" s="89" t="s">
        <v>23</v>
      </c>
      <c r="B14" s="84"/>
      <c r="C14" s="85"/>
      <c r="D14" s="85"/>
      <c r="E14" s="85"/>
      <c r="F14" s="85"/>
      <c r="G14" s="85"/>
      <c r="H14" s="85"/>
      <c r="I14" s="85"/>
    </row>
    <row r="15" spans="1:10" x14ac:dyDescent="0.2">
      <c r="A15" s="89" t="s">
        <v>500</v>
      </c>
      <c r="B15" s="84"/>
      <c r="C15" s="85"/>
      <c r="D15" s="85"/>
      <c r="E15" s="85"/>
      <c r="F15" s="85"/>
      <c r="G15" s="85"/>
      <c r="H15" s="85"/>
      <c r="I15" s="85"/>
    </row>
    <row r="16" spans="1:10" x14ac:dyDescent="0.2">
      <c r="A16" s="89" t="s">
        <v>24</v>
      </c>
      <c r="B16" s="84"/>
      <c r="C16" s="85"/>
      <c r="D16" s="85"/>
      <c r="E16" s="85"/>
      <c r="F16" s="85"/>
      <c r="G16" s="85"/>
      <c r="H16" s="85"/>
      <c r="I16" s="85"/>
    </row>
    <row r="17" spans="1:9" ht="27.95" customHeight="1" x14ac:dyDescent="0.2">
      <c r="A17" s="136" t="s">
        <v>501</v>
      </c>
      <c r="B17" s="136"/>
      <c r="C17" s="136"/>
      <c r="D17" s="136"/>
      <c r="E17" s="136"/>
      <c r="F17" s="136"/>
      <c r="G17" s="136"/>
      <c r="H17" s="136"/>
      <c r="I17" s="136"/>
    </row>
    <row r="18" spans="1:9" x14ac:dyDescent="0.2">
      <c r="A18" s="124" t="s">
        <v>25</v>
      </c>
      <c r="B18" s="125"/>
      <c r="C18" s="125"/>
      <c r="D18" s="125"/>
      <c r="E18" s="125"/>
      <c r="F18" s="125"/>
      <c r="G18" s="125"/>
      <c r="H18" s="125"/>
      <c r="I18" s="126"/>
    </row>
    <row r="19" spans="1:9" x14ac:dyDescent="0.2">
      <c r="A19" s="90"/>
      <c r="B19" s="91"/>
      <c r="C19" s="92" t="s">
        <v>26</v>
      </c>
      <c r="D19" s="92" t="s">
        <v>27</v>
      </c>
      <c r="E19" s="92" t="s">
        <v>28</v>
      </c>
      <c r="F19" s="92" t="s">
        <v>29</v>
      </c>
      <c r="G19" s="92" t="s">
        <v>30</v>
      </c>
      <c r="H19" s="92" t="s">
        <v>31</v>
      </c>
      <c r="I19" s="92" t="s">
        <v>32</v>
      </c>
    </row>
    <row r="20" spans="1:9" x14ac:dyDescent="0.2">
      <c r="A20" s="90"/>
      <c r="B20" s="91"/>
      <c r="C20" s="93" t="s">
        <v>33</v>
      </c>
      <c r="D20" s="94" t="s">
        <v>33</v>
      </c>
      <c r="E20" s="93" t="s">
        <v>33</v>
      </c>
      <c r="F20" s="93" t="s">
        <v>33</v>
      </c>
      <c r="G20" s="93" t="s">
        <v>34</v>
      </c>
      <c r="H20" s="93" t="s">
        <v>34</v>
      </c>
      <c r="I20" s="93" t="s">
        <v>34</v>
      </c>
    </row>
    <row r="21" spans="1:9" x14ac:dyDescent="0.2">
      <c r="A21" s="90" t="s">
        <v>35</v>
      </c>
      <c r="B21" s="91"/>
      <c r="C21" s="17">
        <v>140000</v>
      </c>
      <c r="D21" s="17">
        <v>140000</v>
      </c>
      <c r="E21" s="17">
        <v>140000</v>
      </c>
      <c r="F21" s="48">
        <v>140000</v>
      </c>
      <c r="G21" s="48">
        <v>200000</v>
      </c>
      <c r="H21" s="48">
        <v>200000</v>
      </c>
      <c r="I21" s="48">
        <v>200000</v>
      </c>
    </row>
    <row r="22" spans="1:9" x14ac:dyDescent="0.2">
      <c r="A22" s="90" t="s">
        <v>36</v>
      </c>
      <c r="B22" s="91"/>
      <c r="C22" s="17">
        <f t="shared" ref="C22:I22" si="0">B33</f>
        <v>0</v>
      </c>
      <c r="D22" s="17">
        <f t="shared" si="0"/>
        <v>16903</v>
      </c>
      <c r="E22" s="17">
        <f t="shared" si="0"/>
        <v>24809</v>
      </c>
      <c r="F22" s="17">
        <f t="shared" si="0"/>
        <v>18603</v>
      </c>
      <c r="G22" s="17">
        <f t="shared" si="0"/>
        <v>58884</v>
      </c>
      <c r="H22" s="17">
        <f t="shared" si="0"/>
        <v>108884</v>
      </c>
      <c r="I22" s="17">
        <f t="shared" si="0"/>
        <v>108884</v>
      </c>
    </row>
    <row r="23" spans="1:9" x14ac:dyDescent="0.2">
      <c r="A23" s="90" t="s">
        <v>37</v>
      </c>
      <c r="B23" s="91"/>
      <c r="C23" s="17">
        <v>1044</v>
      </c>
      <c r="D23" s="17">
        <v>26830</v>
      </c>
      <c r="E23" s="17">
        <v>61636</v>
      </c>
      <c r="F23" s="48">
        <v>261308</v>
      </c>
      <c r="G23" s="48">
        <v>200000</v>
      </c>
      <c r="H23" s="48">
        <v>200000</v>
      </c>
      <c r="I23" s="48">
        <v>200000</v>
      </c>
    </row>
    <row r="24" spans="1:9" x14ac:dyDescent="0.2">
      <c r="A24" s="90" t="s">
        <v>38</v>
      </c>
      <c r="B24" s="91"/>
      <c r="C24" s="17">
        <v>9141</v>
      </c>
      <c r="D24" s="17">
        <v>28924</v>
      </c>
      <c r="E24" s="57">
        <v>67842</v>
      </c>
      <c r="F24" s="49">
        <v>221027</v>
      </c>
      <c r="G24" s="48">
        <v>150000</v>
      </c>
      <c r="H24" s="48">
        <v>200000</v>
      </c>
      <c r="I24" s="48">
        <v>200000</v>
      </c>
    </row>
    <row r="25" spans="1:9" x14ac:dyDescent="0.2">
      <c r="A25" s="90"/>
      <c r="B25" s="91"/>
      <c r="C25" s="49"/>
      <c r="D25" s="48"/>
      <c r="E25" s="48"/>
      <c r="F25" s="48"/>
      <c r="G25" s="48"/>
      <c r="H25" s="48"/>
      <c r="I25" s="48"/>
    </row>
    <row r="26" spans="1:9" x14ac:dyDescent="0.2">
      <c r="A26" s="90" t="s">
        <v>39</v>
      </c>
      <c r="B26" s="45"/>
      <c r="C26" s="95"/>
      <c r="D26" s="95"/>
      <c r="E26" s="95"/>
      <c r="F26" s="95"/>
      <c r="G26" s="95"/>
      <c r="H26" s="95"/>
      <c r="I26" s="49"/>
    </row>
    <row r="27" spans="1:9" x14ac:dyDescent="0.2">
      <c r="A27" s="96" t="s">
        <v>40</v>
      </c>
      <c r="B27" s="91"/>
      <c r="C27" s="49"/>
      <c r="D27" s="97"/>
      <c r="E27" s="95"/>
      <c r="F27" s="95"/>
      <c r="G27" s="95"/>
      <c r="H27" s="95"/>
      <c r="I27" s="49"/>
    </row>
    <row r="28" spans="1:9" x14ac:dyDescent="0.2">
      <c r="A28" s="98"/>
      <c r="B28" s="99"/>
      <c r="C28" s="17">
        <v>25000</v>
      </c>
      <c r="D28" s="17">
        <v>10000</v>
      </c>
      <c r="E28" s="48"/>
      <c r="F28" s="48">
        <v>0</v>
      </c>
      <c r="G28" s="48">
        <v>0</v>
      </c>
      <c r="H28" s="48">
        <v>0</v>
      </c>
      <c r="I28" s="48">
        <v>0</v>
      </c>
    </row>
    <row r="29" spans="1:9" x14ac:dyDescent="0.2">
      <c r="A29" s="98"/>
      <c r="B29" s="99"/>
      <c r="C29" s="49"/>
      <c r="D29" s="48"/>
      <c r="E29" s="48"/>
      <c r="F29" s="48"/>
      <c r="G29" s="48"/>
      <c r="H29" s="48"/>
      <c r="I29" s="48"/>
    </row>
    <row r="30" spans="1:9" x14ac:dyDescent="0.2">
      <c r="A30" s="98"/>
      <c r="B30" s="99"/>
      <c r="C30" s="49"/>
      <c r="D30" s="48"/>
      <c r="E30" s="48"/>
      <c r="F30" s="48"/>
      <c r="G30" s="48"/>
      <c r="H30" s="48"/>
      <c r="I30" s="48"/>
    </row>
    <row r="31" spans="1:9" x14ac:dyDescent="0.2">
      <c r="A31" s="90" t="s">
        <v>41</v>
      </c>
      <c r="B31" s="91"/>
      <c r="C31" s="49">
        <f t="shared" ref="C31:I31" si="1">SUM(C28:C30)</f>
        <v>25000</v>
      </c>
      <c r="D31" s="49">
        <f t="shared" si="1"/>
        <v>10000</v>
      </c>
      <c r="E31" s="49">
        <f t="shared" si="1"/>
        <v>0</v>
      </c>
      <c r="F31" s="49">
        <f t="shared" si="1"/>
        <v>0</v>
      </c>
      <c r="G31" s="49">
        <f t="shared" si="1"/>
        <v>0</v>
      </c>
      <c r="H31" s="49">
        <f t="shared" si="1"/>
        <v>0</v>
      </c>
      <c r="I31" s="49">
        <f t="shared" si="1"/>
        <v>0</v>
      </c>
    </row>
    <row r="32" spans="1:9" x14ac:dyDescent="0.2">
      <c r="A32" s="90"/>
      <c r="B32" s="91"/>
      <c r="C32" s="49"/>
      <c r="D32" s="48"/>
      <c r="E32" s="48"/>
      <c r="F32" s="48"/>
      <c r="G32" s="48"/>
      <c r="H32" s="48"/>
      <c r="I32" s="48"/>
    </row>
    <row r="33" spans="1:9" x14ac:dyDescent="0.2">
      <c r="A33" s="90" t="s">
        <v>42</v>
      </c>
      <c r="B33" s="91"/>
      <c r="C33" s="49">
        <f>+C22+C23-C24+C31</f>
        <v>16903</v>
      </c>
      <c r="D33" s="49">
        <f t="shared" ref="D33:I33" si="2">+D22+D23-D24+D31</f>
        <v>24809</v>
      </c>
      <c r="E33" s="49">
        <f>+E22+E23-E24+E31</f>
        <v>18603</v>
      </c>
      <c r="F33" s="49">
        <f t="shared" si="2"/>
        <v>58884</v>
      </c>
      <c r="G33" s="49">
        <f>+G22+G23-G24+G31</f>
        <v>108884</v>
      </c>
      <c r="H33" s="49">
        <f>+H22+H23-H24+H31</f>
        <v>108884</v>
      </c>
      <c r="I33" s="49">
        <f t="shared" si="2"/>
        <v>108884</v>
      </c>
    </row>
    <row r="34" spans="1:9" x14ac:dyDescent="0.2">
      <c r="A34" s="98"/>
      <c r="B34" s="99"/>
      <c r="C34" s="100"/>
      <c r="D34" s="101"/>
      <c r="E34" s="101"/>
      <c r="F34" s="48"/>
      <c r="G34" s="48"/>
      <c r="H34" s="48"/>
      <c r="I34" s="48"/>
    </row>
    <row r="35" spans="1:9" x14ac:dyDescent="0.2">
      <c r="A35" s="90" t="s">
        <v>43</v>
      </c>
      <c r="B35" s="91"/>
      <c r="C35" s="64">
        <v>10146</v>
      </c>
      <c r="D35" s="64">
        <v>8843</v>
      </c>
      <c r="E35" s="17">
        <v>99493</v>
      </c>
      <c r="F35" s="48">
        <v>104670</v>
      </c>
      <c r="G35" s="48">
        <v>100000</v>
      </c>
      <c r="H35" s="48">
        <v>100000</v>
      </c>
      <c r="I35" s="48">
        <v>100000</v>
      </c>
    </row>
    <row r="36" spans="1:9" x14ac:dyDescent="0.2">
      <c r="A36" s="98"/>
      <c r="B36" s="99"/>
      <c r="C36" s="100"/>
      <c r="D36" s="101"/>
      <c r="E36" s="101"/>
      <c r="F36" s="48"/>
      <c r="G36" s="48"/>
      <c r="H36" s="48"/>
      <c r="I36" s="48"/>
    </row>
    <row r="37" spans="1:9" x14ac:dyDescent="0.2">
      <c r="A37" s="90" t="s">
        <v>44</v>
      </c>
      <c r="B37" s="102"/>
      <c r="C37" s="103">
        <f>C33-C35</f>
        <v>6757</v>
      </c>
      <c r="D37" s="103">
        <f t="shared" ref="D37:I37" si="3">D33-D35</f>
        <v>15966</v>
      </c>
      <c r="E37" s="103">
        <f t="shared" si="3"/>
        <v>-80890</v>
      </c>
      <c r="F37" s="104">
        <f t="shared" si="3"/>
        <v>-45786</v>
      </c>
      <c r="G37" s="104">
        <f t="shared" si="3"/>
        <v>8884</v>
      </c>
      <c r="H37" s="104">
        <f t="shared" si="3"/>
        <v>8884</v>
      </c>
      <c r="I37" s="104">
        <f t="shared" si="3"/>
        <v>8884</v>
      </c>
    </row>
    <row r="38" spans="1:9" x14ac:dyDescent="0.2">
      <c r="A38" s="105"/>
      <c r="B38" s="105"/>
      <c r="C38" s="106"/>
      <c r="D38" s="106"/>
      <c r="E38" s="106"/>
      <c r="F38" s="106"/>
      <c r="G38" s="106"/>
      <c r="H38" s="106"/>
      <c r="I38" s="106"/>
    </row>
    <row r="39" spans="1:9" x14ac:dyDescent="0.2">
      <c r="A39" s="107" t="s">
        <v>45</v>
      </c>
      <c r="B39" s="44"/>
      <c r="C39" s="108"/>
      <c r="D39" s="108"/>
      <c r="E39" s="108"/>
      <c r="F39" s="108"/>
      <c r="G39" s="108"/>
      <c r="H39" s="108"/>
      <c r="I39" s="108"/>
    </row>
    <row r="40" spans="1:9" x14ac:dyDescent="0.2">
      <c r="A40" s="109" t="s">
        <v>46</v>
      </c>
      <c r="B40" s="99"/>
      <c r="C40" s="101"/>
      <c r="D40" s="101"/>
      <c r="E40" s="101"/>
      <c r="F40" s="101"/>
      <c r="G40" s="101"/>
      <c r="H40" s="101"/>
      <c r="I40" s="101"/>
    </row>
    <row r="41" spans="1:9" x14ac:dyDescent="0.2">
      <c r="A41" s="90"/>
      <c r="B41" s="91"/>
      <c r="C41" s="48"/>
      <c r="D41" s="48"/>
      <c r="E41" s="48"/>
      <c r="F41" s="48"/>
      <c r="G41" s="48"/>
      <c r="H41" s="48"/>
      <c r="I41" s="48"/>
    </row>
    <row r="42" spans="1:9" x14ac:dyDescent="0.2">
      <c r="A42" s="90" t="s">
        <v>47</v>
      </c>
      <c r="B42" s="91"/>
      <c r="C42" s="48"/>
      <c r="D42" s="48"/>
      <c r="E42" s="48"/>
      <c r="F42" s="48"/>
      <c r="G42" s="48"/>
      <c r="H42" s="48"/>
      <c r="I42" s="48"/>
    </row>
    <row r="43" spans="1:9" x14ac:dyDescent="0.2">
      <c r="A43" s="90"/>
      <c r="B43" s="91"/>
      <c r="C43" s="48"/>
      <c r="D43" s="48"/>
      <c r="E43" s="48"/>
      <c r="F43" s="48"/>
      <c r="G43" s="48"/>
      <c r="H43" s="48"/>
      <c r="I43" s="48"/>
    </row>
    <row r="44" spans="1:9" x14ac:dyDescent="0.2">
      <c r="A44" s="110" t="s">
        <v>48</v>
      </c>
      <c r="B44" s="102"/>
      <c r="C44" s="48"/>
      <c r="D44" s="48"/>
      <c r="E44" s="48"/>
      <c r="F44" s="48"/>
      <c r="G44" s="48"/>
      <c r="H44" s="48"/>
      <c r="I44" s="48"/>
    </row>
    <row r="45" spans="1:9" x14ac:dyDescent="0.2">
      <c r="A45" s="111" t="s">
        <v>49</v>
      </c>
      <c r="B45" s="112"/>
      <c r="C45" s="48"/>
      <c r="D45" s="48"/>
      <c r="E45" s="48"/>
      <c r="F45" s="48"/>
      <c r="G45" s="48"/>
      <c r="H45" s="48"/>
      <c r="I45" s="48"/>
    </row>
    <row r="46" spans="1:9" x14ac:dyDescent="0.2">
      <c r="A46" s="84"/>
      <c r="B46" s="84"/>
      <c r="C46" s="84"/>
      <c r="D46" s="84"/>
      <c r="E46" s="84"/>
      <c r="F46" s="84"/>
      <c r="G46" s="84"/>
      <c r="H46" s="84"/>
      <c r="I46" s="84"/>
    </row>
  </sheetData>
  <sheetProtection selectLockedCells="1"/>
  <mergeCells count="5">
    <mergeCell ref="A9:I9"/>
    <mergeCell ref="A11:I11"/>
    <mergeCell ref="A13:I13"/>
    <mergeCell ref="A17:I17"/>
    <mergeCell ref="A18:I18"/>
  </mergeCells>
  <printOptions horizontalCentered="1"/>
  <pageMargins left="0.75" right="0.75" top="0.6" bottom="0.55000000000000004" header="0.28000000000000003" footer="0.16"/>
  <pageSetup scale="83"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G25" sqref="G25"/>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104</v>
      </c>
      <c r="C4" s="12"/>
      <c r="D4" s="12"/>
      <c r="E4" s="20"/>
      <c r="F4" s="18"/>
      <c r="G4" s="50" t="s">
        <v>8</v>
      </c>
      <c r="H4" s="15" t="s">
        <v>9</v>
      </c>
      <c r="I4" s="12"/>
    </row>
    <row r="5" spans="1:9" x14ac:dyDescent="0.2">
      <c r="A5" s="18" t="s">
        <v>10</v>
      </c>
      <c r="B5" s="15" t="s">
        <v>105</v>
      </c>
      <c r="C5" s="13"/>
      <c r="D5" s="13"/>
      <c r="E5" s="20"/>
      <c r="F5" s="18"/>
      <c r="G5" s="50" t="s">
        <v>12</v>
      </c>
      <c r="H5" s="51" t="s">
        <v>106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107</v>
      </c>
      <c r="B9" s="18"/>
      <c r="C9" s="20"/>
      <c r="D9" s="20"/>
      <c r="E9" s="20"/>
      <c r="F9" s="20"/>
      <c r="G9" s="20"/>
      <c r="H9" s="20"/>
      <c r="I9" s="20"/>
    </row>
    <row r="10" spans="1:9" x14ac:dyDescent="0.2">
      <c r="A10" s="18" t="s">
        <v>108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109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110</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v>300000</v>
      </c>
      <c r="D22" s="17"/>
      <c r="E22" s="17">
        <v>0</v>
      </c>
      <c r="F22" s="17"/>
      <c r="G22" s="17"/>
      <c r="H22" s="17"/>
      <c r="I22" s="17"/>
    </row>
    <row r="23" spans="1:9" x14ac:dyDescent="0.2">
      <c r="A23" s="52" t="s">
        <v>36</v>
      </c>
      <c r="B23" s="53"/>
      <c r="C23" s="57">
        <v>0</v>
      </c>
      <c r="D23" s="17">
        <f t="shared" ref="D23:I23" si="0">C34</f>
        <v>0</v>
      </c>
      <c r="E23" s="17">
        <f t="shared" si="0"/>
        <v>0</v>
      </c>
      <c r="F23" s="17">
        <f t="shared" si="0"/>
        <v>0</v>
      </c>
      <c r="G23" s="17">
        <f t="shared" si="0"/>
        <v>32172</v>
      </c>
      <c r="H23" s="17">
        <f t="shared" si="0"/>
        <v>0</v>
      </c>
      <c r="I23" s="17">
        <f t="shared" si="0"/>
        <v>0</v>
      </c>
    </row>
    <row r="24" spans="1:9" x14ac:dyDescent="0.2">
      <c r="A24" s="52" t="s">
        <v>37</v>
      </c>
      <c r="B24" s="53"/>
      <c r="C24" s="57">
        <v>0</v>
      </c>
      <c r="D24" s="17">
        <v>0</v>
      </c>
      <c r="E24" s="17">
        <v>113596</v>
      </c>
      <c r="F24" s="17">
        <v>82465</v>
      </c>
      <c r="G24" s="17">
        <v>103939</v>
      </c>
      <c r="H24" s="17"/>
      <c r="I24" s="17"/>
    </row>
    <row r="25" spans="1:9" x14ac:dyDescent="0.2">
      <c r="A25" s="52" t="s">
        <v>38</v>
      </c>
      <c r="B25" s="53"/>
      <c r="C25" s="57">
        <v>0</v>
      </c>
      <c r="D25" s="17">
        <v>0</v>
      </c>
      <c r="E25" s="17">
        <v>113596</v>
      </c>
      <c r="F25" s="57">
        <v>50293</v>
      </c>
      <c r="G25" s="17">
        <f>32172+103939</f>
        <v>136111</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v>0</v>
      </c>
      <c r="D29" s="17">
        <v>0</v>
      </c>
      <c r="E29" s="17">
        <v>0</v>
      </c>
      <c r="F29" s="17"/>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32172</v>
      </c>
      <c r="G34" s="57">
        <f t="shared" si="2"/>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v>0</v>
      </c>
      <c r="D36" s="64">
        <v>113596</v>
      </c>
      <c r="E36" s="64">
        <v>0</v>
      </c>
      <c r="F36" s="17">
        <v>105707</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-113596</v>
      </c>
      <c r="E38" s="66">
        <f t="shared" si="3"/>
        <v>0</v>
      </c>
      <c r="F38" s="67">
        <f t="shared" si="3"/>
        <v>-73535</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zoomScaleNormal="100" workbookViewId="0">
      <selection activeCell="A21" sqref="A21:I21"/>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206</v>
      </c>
      <c r="I2" s="12"/>
    </row>
    <row r="3" spans="1:9" x14ac:dyDescent="0.2">
      <c r="A3" s="18" t="s">
        <v>3</v>
      </c>
      <c r="B3" s="12" t="s">
        <v>157</v>
      </c>
      <c r="C3" s="12"/>
      <c r="D3" s="12"/>
      <c r="E3" s="20"/>
      <c r="F3" s="18"/>
      <c r="G3" s="50" t="s">
        <v>5</v>
      </c>
      <c r="H3" s="51" t="s">
        <v>207</v>
      </c>
      <c r="I3" s="13"/>
    </row>
    <row r="4" spans="1:9" x14ac:dyDescent="0.2">
      <c r="A4" s="18" t="s">
        <v>6</v>
      </c>
      <c r="B4" s="15" t="s">
        <v>208</v>
      </c>
      <c r="C4" s="12"/>
      <c r="D4" s="12"/>
      <c r="E4" s="20"/>
      <c r="F4" s="18"/>
      <c r="G4" s="50" t="s">
        <v>8</v>
      </c>
      <c r="H4" s="15" t="s">
        <v>9</v>
      </c>
      <c r="I4" s="12"/>
    </row>
    <row r="5" spans="1:9" x14ac:dyDescent="0.2">
      <c r="A5" s="18" t="s">
        <v>10</v>
      </c>
      <c r="B5" s="12" t="s">
        <v>11</v>
      </c>
      <c r="C5" s="13"/>
      <c r="D5" s="13"/>
      <c r="E5" s="20"/>
      <c r="F5" s="18"/>
      <c r="G5" s="50" t="s">
        <v>12</v>
      </c>
      <c r="H5" s="51" t="s">
        <v>209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168</v>
      </c>
      <c r="B9" s="18"/>
      <c r="C9" s="20"/>
      <c r="D9" s="20"/>
      <c r="E9" s="20"/>
      <c r="F9" s="20"/>
      <c r="G9" s="20"/>
      <c r="H9" s="20"/>
      <c r="I9" s="20"/>
    </row>
    <row r="10" spans="1:9" x14ac:dyDescent="0.2">
      <c r="A10" s="18" t="s">
        <v>210</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211</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212</v>
      </c>
      <c r="B14" s="18"/>
      <c r="C14" s="20"/>
      <c r="D14" s="20"/>
      <c r="E14" s="20"/>
      <c r="F14" s="20"/>
      <c r="G14" s="20"/>
      <c r="H14" s="20"/>
      <c r="I14" s="20"/>
    </row>
    <row r="15" spans="1:9" x14ac:dyDescent="0.2">
      <c r="A15" s="18" t="s">
        <v>213</v>
      </c>
      <c r="B15" s="18"/>
      <c r="C15" s="20"/>
      <c r="D15" s="20"/>
      <c r="E15" s="20"/>
      <c r="F15" s="20"/>
      <c r="G15" s="20"/>
      <c r="H15" s="20"/>
      <c r="I15" s="20"/>
    </row>
    <row r="16" spans="1:9" x14ac:dyDescent="0.2">
      <c r="A16" s="18" t="s">
        <v>214</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78" t="s">
        <v>506</v>
      </c>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662690</v>
      </c>
      <c r="D24" s="17">
        <v>628713</v>
      </c>
      <c r="E24" s="17">
        <v>1417000</v>
      </c>
      <c r="F24" s="17">
        <v>0</v>
      </c>
      <c r="G24" s="17">
        <v>715000</v>
      </c>
      <c r="H24" s="17"/>
      <c r="I24" s="17">
        <v>1400000</v>
      </c>
    </row>
    <row r="25" spans="1:9" x14ac:dyDescent="0.2">
      <c r="A25" s="52" t="s">
        <v>36</v>
      </c>
      <c r="B25" s="53"/>
      <c r="C25" s="57">
        <v>0</v>
      </c>
      <c r="D25" s="17">
        <f>C36</f>
        <v>17891</v>
      </c>
      <c r="E25" s="17">
        <f t="shared" ref="E25:I25" si="0">D36</f>
        <v>66929</v>
      </c>
      <c r="F25" s="17">
        <f t="shared" si="0"/>
        <v>100774</v>
      </c>
      <c r="G25" s="17">
        <f t="shared" si="0"/>
        <v>152493</v>
      </c>
      <c r="H25" s="17">
        <f t="shared" si="0"/>
        <v>222493</v>
      </c>
      <c r="I25" s="17">
        <f t="shared" si="0"/>
        <v>227493</v>
      </c>
    </row>
    <row r="26" spans="1:9" x14ac:dyDescent="0.2">
      <c r="A26" s="52" t="s">
        <v>37</v>
      </c>
      <c r="B26" s="53"/>
      <c r="C26" s="57">
        <v>64573</v>
      </c>
      <c r="D26" s="17">
        <v>495766</v>
      </c>
      <c r="E26" s="17">
        <v>551960</v>
      </c>
      <c r="F26" s="17">
        <v>863263</v>
      </c>
      <c r="G26" s="17">
        <v>450000</v>
      </c>
      <c r="H26" s="17">
        <v>250000</v>
      </c>
      <c r="I26" s="17">
        <v>475000</v>
      </c>
    </row>
    <row r="27" spans="1:9" x14ac:dyDescent="0.2">
      <c r="A27" s="52" t="s">
        <v>38</v>
      </c>
      <c r="B27" s="53"/>
      <c r="C27" s="57">
        <v>144816</v>
      </c>
      <c r="D27" s="17">
        <v>479718</v>
      </c>
      <c r="E27" s="17">
        <v>518115</v>
      </c>
      <c r="F27" s="57">
        <v>811544</v>
      </c>
      <c r="G27" s="17">
        <v>380000</v>
      </c>
      <c r="H27" s="17">
        <v>245000</v>
      </c>
      <c r="I27" s="17">
        <v>390000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98134</v>
      </c>
      <c r="D31" s="17">
        <v>32990</v>
      </c>
      <c r="E31" s="17">
        <v>0</v>
      </c>
      <c r="F31" s="17">
        <v>0</v>
      </c>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98134</v>
      </c>
      <c r="D34" s="57">
        <f t="shared" si="1"/>
        <v>32990</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17891</v>
      </c>
      <c r="D36" s="57">
        <f t="shared" ref="D36:I36" si="2">+D25+D26-D27+D34</f>
        <v>66929</v>
      </c>
      <c r="E36" s="57">
        <f>+E25+E26-E27+E34</f>
        <v>100774</v>
      </c>
      <c r="F36" s="57">
        <f t="shared" si="2"/>
        <v>152493</v>
      </c>
      <c r="G36" s="57">
        <f>+G25+G26-G27+G34</f>
        <v>222493</v>
      </c>
      <c r="H36" s="57">
        <f>+H25+H26-H27+H34</f>
        <v>227493</v>
      </c>
      <c r="I36" s="57">
        <f t="shared" si="2"/>
        <v>312493</v>
      </c>
    </row>
    <row r="37" spans="1:9" x14ac:dyDescent="0.2">
      <c r="A37" s="61"/>
      <c r="B37" s="62"/>
      <c r="C37" s="63"/>
      <c r="D37" s="64"/>
      <c r="E37" s="64"/>
      <c r="F37" s="17"/>
      <c r="G37" s="17"/>
      <c r="H37" s="17"/>
      <c r="I37" s="17"/>
    </row>
    <row r="38" spans="1:9" x14ac:dyDescent="0.2">
      <c r="A38" s="52" t="s">
        <v>43</v>
      </c>
      <c r="B38" s="53"/>
      <c r="C38" s="63">
        <v>412800</v>
      </c>
      <c r="D38" s="64">
        <v>393936</v>
      </c>
      <c r="E38" s="64">
        <v>741055</v>
      </c>
      <c r="F38" s="17">
        <v>467848</v>
      </c>
      <c r="G38" s="17">
        <v>220000</v>
      </c>
      <c r="H38" s="17">
        <v>220000</v>
      </c>
      <c r="I38" s="17">
        <v>300000</v>
      </c>
    </row>
    <row r="39" spans="1:9" x14ac:dyDescent="0.2">
      <c r="A39" s="61"/>
      <c r="B39" s="62"/>
      <c r="C39" s="63"/>
      <c r="D39" s="64"/>
      <c r="E39" s="64"/>
      <c r="F39" s="17"/>
      <c r="G39" s="17"/>
      <c r="H39" s="17"/>
      <c r="I39" s="17"/>
    </row>
    <row r="40" spans="1:9" x14ac:dyDescent="0.2">
      <c r="A40" s="52" t="s">
        <v>44</v>
      </c>
      <c r="B40" s="65"/>
      <c r="C40" s="66">
        <f>C36-C38</f>
        <v>-394909</v>
      </c>
      <c r="D40" s="66">
        <f t="shared" ref="D40:I40" si="3">D36-D38</f>
        <v>-327007</v>
      </c>
      <c r="E40" s="66">
        <f t="shared" si="3"/>
        <v>-640281</v>
      </c>
      <c r="F40" s="67">
        <f t="shared" si="3"/>
        <v>-315355</v>
      </c>
      <c r="G40" s="67">
        <f t="shared" si="3"/>
        <v>2493</v>
      </c>
      <c r="H40" s="67">
        <f t="shared" si="3"/>
        <v>7493</v>
      </c>
      <c r="I40" s="67">
        <f t="shared" si="3"/>
        <v>12493</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A17" sqref="A17"/>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40" t="s">
        <v>395</v>
      </c>
      <c r="C4" s="12"/>
      <c r="D4" s="12"/>
      <c r="E4" s="20"/>
      <c r="F4" s="18"/>
      <c r="G4" s="50" t="s">
        <v>8</v>
      </c>
      <c r="H4" s="15" t="s">
        <v>382</v>
      </c>
      <c r="I4" s="12"/>
    </row>
    <row r="5" spans="1:10" x14ac:dyDescent="0.2">
      <c r="A5" s="18" t="s">
        <v>10</v>
      </c>
      <c r="B5" s="15" t="s">
        <v>396</v>
      </c>
      <c r="C5" s="13"/>
      <c r="D5" s="13"/>
      <c r="E5" s="20"/>
      <c r="F5" s="18"/>
      <c r="G5" s="50" t="s">
        <v>12</v>
      </c>
      <c r="H5" s="51" t="s">
        <v>397</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123" t="s">
        <v>398</v>
      </c>
      <c r="B9" s="123"/>
      <c r="C9" s="123"/>
      <c r="D9" s="123"/>
      <c r="E9" s="123"/>
      <c r="F9" s="123"/>
      <c r="G9" s="123"/>
      <c r="H9" s="123"/>
      <c r="I9" s="123"/>
      <c r="J9" s="11"/>
    </row>
    <row r="10" spans="1:10" x14ac:dyDescent="0.2">
      <c r="A10" s="18" t="s">
        <v>18</v>
      </c>
      <c r="B10" s="18"/>
      <c r="C10" s="20"/>
      <c r="D10" s="20"/>
      <c r="E10" s="20"/>
      <c r="F10" s="20"/>
      <c r="G10" s="20"/>
      <c r="H10" s="20"/>
      <c r="I10" s="20"/>
    </row>
    <row r="11" spans="1:10" x14ac:dyDescent="0.2">
      <c r="A11" s="114"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399</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0" x14ac:dyDescent="0.2">
      <c r="A17" s="43" t="s">
        <v>400</v>
      </c>
      <c r="B17" s="20"/>
      <c r="C17" s="20"/>
      <c r="D17" s="20"/>
      <c r="E17" s="20"/>
      <c r="F17" s="20"/>
      <c r="G17" s="20"/>
      <c r="H17" s="20"/>
      <c r="I17" s="20"/>
    </row>
    <row r="18" spans="1:10" x14ac:dyDescent="0.2">
      <c r="A18" s="120" t="s">
        <v>25</v>
      </c>
      <c r="B18" s="121"/>
      <c r="C18" s="121"/>
      <c r="D18" s="121"/>
      <c r="E18" s="121"/>
      <c r="F18" s="121"/>
      <c r="G18" s="121"/>
      <c r="H18" s="121"/>
      <c r="I18" s="122"/>
    </row>
    <row r="19" spans="1:10" x14ac:dyDescent="0.2">
      <c r="A19" s="52"/>
      <c r="B19" s="53"/>
      <c r="C19" s="54" t="s">
        <v>26</v>
      </c>
      <c r="D19" s="54" t="s">
        <v>27</v>
      </c>
      <c r="E19" s="54" t="s">
        <v>28</v>
      </c>
      <c r="F19" s="54" t="s">
        <v>29</v>
      </c>
      <c r="G19" s="54" t="s">
        <v>30</v>
      </c>
      <c r="H19" s="54" t="s">
        <v>31</v>
      </c>
      <c r="I19" s="54" t="s">
        <v>32</v>
      </c>
    </row>
    <row r="20" spans="1:10" x14ac:dyDescent="0.2">
      <c r="A20" s="52"/>
      <c r="B20" s="53"/>
      <c r="C20" s="55" t="s">
        <v>33</v>
      </c>
      <c r="D20" s="56" t="s">
        <v>33</v>
      </c>
      <c r="E20" s="55" t="s">
        <v>33</v>
      </c>
      <c r="F20" s="55" t="s">
        <v>33</v>
      </c>
      <c r="G20" s="55" t="s">
        <v>34</v>
      </c>
      <c r="H20" s="55" t="s">
        <v>34</v>
      </c>
      <c r="I20" s="55" t="s">
        <v>34</v>
      </c>
    </row>
    <row r="21" spans="1:10" x14ac:dyDescent="0.2">
      <c r="A21" s="52" t="s">
        <v>35</v>
      </c>
      <c r="B21" s="53"/>
      <c r="C21" s="57">
        <v>50000</v>
      </c>
      <c r="D21" s="17"/>
      <c r="E21" s="17"/>
      <c r="F21" s="17"/>
      <c r="G21" s="17"/>
      <c r="H21" s="17"/>
      <c r="I21" s="17"/>
    </row>
    <row r="22" spans="1:10" x14ac:dyDescent="0.2">
      <c r="A22" s="52" t="s">
        <v>36</v>
      </c>
      <c r="B22" s="53"/>
      <c r="C22" s="57"/>
      <c r="D22" s="17">
        <f>C33</f>
        <v>0</v>
      </c>
      <c r="E22" s="17">
        <f t="shared" ref="E22:I22" si="0">D33</f>
        <v>246</v>
      </c>
      <c r="F22" s="17">
        <f t="shared" si="0"/>
        <v>568</v>
      </c>
      <c r="G22" s="17">
        <f t="shared" si="0"/>
        <v>252</v>
      </c>
      <c r="H22" s="17">
        <f t="shared" si="0"/>
        <v>0</v>
      </c>
      <c r="I22" s="17">
        <f t="shared" si="0"/>
        <v>0</v>
      </c>
    </row>
    <row r="23" spans="1:10" x14ac:dyDescent="0.2">
      <c r="A23" s="52" t="s">
        <v>37</v>
      </c>
      <c r="B23" s="53"/>
      <c r="C23" s="57"/>
      <c r="D23" s="17">
        <v>7272</v>
      </c>
      <c r="E23" s="17">
        <v>33448</v>
      </c>
      <c r="F23" s="17">
        <v>7769</v>
      </c>
      <c r="G23" s="17">
        <f>1750-239</f>
        <v>1511</v>
      </c>
      <c r="H23" s="17"/>
      <c r="I23" s="17"/>
      <c r="J23" s="14"/>
    </row>
    <row r="24" spans="1:10" x14ac:dyDescent="0.2">
      <c r="A24" s="52" t="s">
        <v>38</v>
      </c>
      <c r="B24" s="53"/>
      <c r="C24" s="57"/>
      <c r="D24" s="17">
        <v>7026</v>
      </c>
      <c r="E24" s="17">
        <v>33126</v>
      </c>
      <c r="F24" s="57">
        <v>8085</v>
      </c>
      <c r="G24" s="17">
        <f>1750+13</f>
        <v>1763</v>
      </c>
      <c r="H24" s="17"/>
      <c r="I24" s="17"/>
      <c r="J24" s="14"/>
    </row>
    <row r="25" spans="1:10" x14ac:dyDescent="0.2">
      <c r="A25" s="52"/>
      <c r="B25" s="53"/>
      <c r="C25" s="57"/>
      <c r="D25" s="17"/>
      <c r="E25" s="17"/>
      <c r="F25" s="17"/>
      <c r="G25" s="17"/>
      <c r="H25" s="17"/>
      <c r="I25" s="17"/>
    </row>
    <row r="26" spans="1:10" x14ac:dyDescent="0.2">
      <c r="A26" s="52" t="s">
        <v>39</v>
      </c>
      <c r="B26" s="13"/>
      <c r="C26" s="58"/>
      <c r="D26" s="58"/>
      <c r="E26" s="58"/>
      <c r="F26" s="58"/>
      <c r="G26" s="58"/>
      <c r="H26" s="58"/>
      <c r="I26" s="57"/>
    </row>
    <row r="27" spans="1:10" x14ac:dyDescent="0.2">
      <c r="A27" s="59" t="s">
        <v>40</v>
      </c>
      <c r="B27" s="53"/>
      <c r="C27" s="57"/>
      <c r="D27" s="60"/>
      <c r="E27" s="58"/>
      <c r="F27" s="58"/>
      <c r="G27" s="58"/>
      <c r="H27" s="58"/>
      <c r="I27" s="57"/>
    </row>
    <row r="28" spans="1:10" x14ac:dyDescent="0.2">
      <c r="A28" s="61"/>
      <c r="B28" s="62"/>
      <c r="C28" s="57"/>
      <c r="D28" s="17"/>
      <c r="E28" s="17"/>
      <c r="F28" s="17"/>
      <c r="G28" s="17"/>
      <c r="H28" s="17"/>
      <c r="I28" s="1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10" x14ac:dyDescent="0.2">
      <c r="A32" s="52"/>
      <c r="B32" s="53"/>
      <c r="C32" s="57"/>
      <c r="D32" s="17"/>
      <c r="E32" s="17"/>
      <c r="F32" s="17"/>
      <c r="G32" s="17"/>
      <c r="H32" s="17"/>
      <c r="I32" s="17"/>
    </row>
    <row r="33" spans="1:9" x14ac:dyDescent="0.2">
      <c r="A33" s="52" t="s">
        <v>42</v>
      </c>
      <c r="B33" s="53"/>
      <c r="C33" s="57">
        <f>+C22+C23-C24+C31</f>
        <v>0</v>
      </c>
      <c r="D33" s="57">
        <f t="shared" ref="D33:I33" si="2">+D22+D23-D24+D31</f>
        <v>246</v>
      </c>
      <c r="E33" s="57">
        <f>+E22+E23-E24+E31</f>
        <v>568</v>
      </c>
      <c r="F33" s="57">
        <f t="shared" si="2"/>
        <v>252</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v>46000</v>
      </c>
      <c r="D35" s="64">
        <v>38973</v>
      </c>
      <c r="E35" s="64">
        <v>8097</v>
      </c>
      <c r="F35" s="17">
        <v>0</v>
      </c>
      <c r="G35" s="17"/>
      <c r="H35" s="17"/>
      <c r="I35" s="17"/>
    </row>
    <row r="36" spans="1:9" x14ac:dyDescent="0.2">
      <c r="A36" s="61"/>
      <c r="B36" s="62"/>
      <c r="C36" s="63"/>
      <c r="D36" s="64"/>
      <c r="E36" s="64"/>
      <c r="F36" s="17"/>
      <c r="G36" s="17"/>
      <c r="H36" s="17"/>
      <c r="I36" s="17"/>
    </row>
    <row r="37" spans="1:9" x14ac:dyDescent="0.2">
      <c r="A37" s="52" t="s">
        <v>44</v>
      </c>
      <c r="B37" s="65"/>
      <c r="C37" s="66">
        <f>C33-C35</f>
        <v>-46000</v>
      </c>
      <c r="D37" s="66">
        <f t="shared" ref="D37:I37" si="3">D33-D35</f>
        <v>-38727</v>
      </c>
      <c r="E37" s="66">
        <f t="shared" si="3"/>
        <v>-7529</v>
      </c>
      <c r="F37" s="67">
        <f t="shared" si="3"/>
        <v>252</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2">
    <mergeCell ref="A9:I9"/>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40" t="s">
        <v>401</v>
      </c>
      <c r="C4" s="12"/>
      <c r="D4" s="12"/>
      <c r="E4" s="20"/>
      <c r="F4" s="18"/>
      <c r="G4" s="50" t="s">
        <v>8</v>
      </c>
      <c r="H4" s="15" t="s">
        <v>382</v>
      </c>
      <c r="I4" s="12"/>
    </row>
    <row r="5" spans="1:10" x14ac:dyDescent="0.2">
      <c r="A5" s="18" t="s">
        <v>10</v>
      </c>
      <c r="B5" s="15" t="s">
        <v>396</v>
      </c>
      <c r="C5" s="13"/>
      <c r="D5" s="13"/>
      <c r="E5" s="20"/>
      <c r="F5" s="18"/>
      <c r="G5" s="50" t="s">
        <v>12</v>
      </c>
      <c r="H5" s="51" t="s">
        <v>402</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403</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9"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404</v>
      </c>
      <c r="B13" s="18"/>
      <c r="C13" s="20"/>
      <c r="D13" s="20"/>
      <c r="E13" s="20"/>
      <c r="F13" s="20"/>
      <c r="G13" s="20"/>
      <c r="H13" s="20"/>
      <c r="I13" s="20"/>
    </row>
    <row r="14" spans="1:10" x14ac:dyDescent="0.2">
      <c r="A14" s="22" t="s">
        <v>405</v>
      </c>
      <c r="B14" s="18"/>
      <c r="C14" s="20"/>
      <c r="D14" s="20"/>
      <c r="E14" s="20"/>
      <c r="F14" s="20"/>
      <c r="G14" s="20"/>
      <c r="H14" s="20"/>
      <c r="I14" s="20"/>
    </row>
    <row r="15" spans="1:10" x14ac:dyDescent="0.2">
      <c r="A15" s="19" t="s">
        <v>23</v>
      </c>
      <c r="B15" s="18"/>
      <c r="C15" s="20"/>
      <c r="D15" s="20"/>
      <c r="E15" s="20"/>
      <c r="F15" s="20"/>
      <c r="G15" s="20"/>
      <c r="H15" s="20"/>
      <c r="I15" s="20"/>
    </row>
    <row r="16" spans="1:10"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43" t="s">
        <v>85</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v>200000</v>
      </c>
      <c r="D22" s="17"/>
      <c r="E22" s="17"/>
      <c r="F22" s="17"/>
      <c r="G22" s="17"/>
      <c r="H22" s="17"/>
      <c r="I22" s="17"/>
    </row>
    <row r="23" spans="1:10" x14ac:dyDescent="0.2">
      <c r="A23" s="52" t="s">
        <v>36</v>
      </c>
      <c r="B23" s="53"/>
      <c r="C23" s="57"/>
      <c r="D23" s="17">
        <f>C34</f>
        <v>1158</v>
      </c>
      <c r="E23" s="17">
        <f t="shared" ref="E23:I23" si="0">D34</f>
        <v>1237</v>
      </c>
      <c r="F23" s="17">
        <f t="shared" si="0"/>
        <v>3737</v>
      </c>
      <c r="G23" s="17">
        <f t="shared" si="0"/>
        <v>11573</v>
      </c>
      <c r="H23" s="17">
        <f t="shared" si="0"/>
        <v>0</v>
      </c>
      <c r="I23" s="17">
        <f t="shared" si="0"/>
        <v>0</v>
      </c>
    </row>
    <row r="24" spans="1:10" x14ac:dyDescent="0.2">
      <c r="A24" s="52" t="s">
        <v>37</v>
      </c>
      <c r="B24" s="53"/>
      <c r="C24" s="57">
        <v>1158</v>
      </c>
      <c r="D24" s="17">
        <v>58199</v>
      </c>
      <c r="E24" s="17">
        <v>116352</v>
      </c>
      <c r="F24" s="17">
        <v>22872</v>
      </c>
      <c r="G24" s="17">
        <v>1419</v>
      </c>
      <c r="H24" s="17"/>
      <c r="I24" s="17"/>
      <c r="J24" s="14"/>
    </row>
    <row r="25" spans="1:10" x14ac:dyDescent="0.2">
      <c r="A25" s="52" t="s">
        <v>38</v>
      </c>
      <c r="B25" s="53"/>
      <c r="C25" s="57">
        <v>0</v>
      </c>
      <c r="D25" s="17">
        <v>58120</v>
      </c>
      <c r="E25" s="17">
        <v>113852</v>
      </c>
      <c r="F25" s="57">
        <v>15036</v>
      </c>
      <c r="G25" s="17">
        <f>11573+1419</f>
        <v>12992</v>
      </c>
      <c r="H25" s="17"/>
      <c r="I25" s="17"/>
      <c r="J25" s="14"/>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1158</v>
      </c>
      <c r="D34" s="57">
        <f t="shared" ref="D34:I34" si="2">+D23+D24-D25+D32</f>
        <v>1237</v>
      </c>
      <c r="E34" s="57">
        <f>+E23+E24-E25+E32</f>
        <v>3737</v>
      </c>
      <c r="F34" s="57">
        <f t="shared" si="2"/>
        <v>11573</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v>58121</v>
      </c>
      <c r="D36" s="64">
        <v>126938</v>
      </c>
      <c r="E36" s="64">
        <v>14941</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-56963</v>
      </c>
      <c r="D38" s="66">
        <f t="shared" ref="D38:I38" si="3">D34-D36</f>
        <v>-125701</v>
      </c>
      <c r="E38" s="66">
        <f t="shared" si="3"/>
        <v>-11204</v>
      </c>
      <c r="F38" s="67">
        <f t="shared" si="3"/>
        <v>11573</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topLeftCell="A2"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111</v>
      </c>
      <c r="C4" s="12"/>
      <c r="D4" s="12"/>
      <c r="E4" s="20"/>
      <c r="F4" s="18"/>
      <c r="G4" s="50" t="s">
        <v>8</v>
      </c>
      <c r="H4" s="15" t="s">
        <v>9</v>
      </c>
      <c r="I4" s="12"/>
    </row>
    <row r="5" spans="1:9" x14ac:dyDescent="0.2">
      <c r="A5" s="18" t="s">
        <v>10</v>
      </c>
      <c r="B5" s="15" t="s">
        <v>105</v>
      </c>
      <c r="C5" s="13"/>
      <c r="D5" s="13"/>
      <c r="E5" s="20"/>
      <c r="F5" s="18"/>
      <c r="G5" s="50" t="s">
        <v>12</v>
      </c>
      <c r="H5" s="51" t="s">
        <v>112</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113</v>
      </c>
      <c r="B9" s="18"/>
      <c r="C9" s="20"/>
      <c r="D9" s="20"/>
      <c r="E9" s="20"/>
      <c r="F9" s="20"/>
      <c r="G9" s="20"/>
      <c r="H9" s="20"/>
      <c r="I9" s="20"/>
    </row>
    <row r="10" spans="1:9" x14ac:dyDescent="0.2">
      <c r="A10" s="18" t="s">
        <v>114</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115</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20" t="s">
        <v>116</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v>225000</v>
      </c>
      <c r="E22" s="17"/>
      <c r="F22" s="17"/>
      <c r="G22" s="17"/>
      <c r="H22" s="17"/>
      <c r="I22" s="17"/>
    </row>
    <row r="23" spans="1:9" x14ac:dyDescent="0.2">
      <c r="A23" s="52" t="s">
        <v>36</v>
      </c>
      <c r="B23" s="53"/>
      <c r="C23" s="57"/>
      <c r="D23" s="17">
        <f t="shared" ref="D23:I23" si="0">C34</f>
        <v>0</v>
      </c>
      <c r="E23" s="17">
        <f t="shared" si="0"/>
        <v>39880</v>
      </c>
      <c r="F23" s="17">
        <f t="shared" si="0"/>
        <v>2471</v>
      </c>
      <c r="G23" s="17">
        <f t="shared" si="0"/>
        <v>0</v>
      </c>
      <c r="H23" s="17">
        <f t="shared" si="0"/>
        <v>0</v>
      </c>
      <c r="I23" s="17">
        <f t="shared" si="0"/>
        <v>0</v>
      </c>
    </row>
    <row r="24" spans="1:9" x14ac:dyDescent="0.2">
      <c r="A24" s="52" t="s">
        <v>37</v>
      </c>
      <c r="B24" s="53"/>
      <c r="C24" s="57"/>
      <c r="D24" s="17">
        <v>110472</v>
      </c>
      <c r="E24" s="17">
        <v>80227</v>
      </c>
      <c r="F24" s="17">
        <v>29296</v>
      </c>
      <c r="G24" s="17"/>
      <c r="H24" s="17"/>
      <c r="I24" s="17"/>
    </row>
    <row r="25" spans="1:9" x14ac:dyDescent="0.2">
      <c r="A25" s="52" t="s">
        <v>38</v>
      </c>
      <c r="B25" s="53"/>
      <c r="C25" s="57"/>
      <c r="D25" s="17">
        <v>70592</v>
      </c>
      <c r="E25" s="17">
        <v>117636</v>
      </c>
      <c r="F25" s="57">
        <v>31767</v>
      </c>
      <c r="G25" s="17"/>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39880</v>
      </c>
      <c r="E34" s="57">
        <f>+E23+E24-E25+E32</f>
        <v>2471</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v>49408</v>
      </c>
      <c r="E36" s="64">
        <v>31770</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-9528</v>
      </c>
      <c r="E38" s="66">
        <f t="shared" si="3"/>
        <v>-29299</v>
      </c>
      <c r="F38" s="67">
        <f t="shared" si="3"/>
        <v>0</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117</v>
      </c>
      <c r="C4" s="12"/>
      <c r="D4" s="12"/>
      <c r="E4" s="20"/>
      <c r="F4" s="18"/>
      <c r="G4" s="50" t="s">
        <v>8</v>
      </c>
      <c r="H4" s="15" t="s">
        <v>9</v>
      </c>
      <c r="I4" s="12"/>
    </row>
    <row r="5" spans="1:9" x14ac:dyDescent="0.2">
      <c r="A5" s="18" t="s">
        <v>10</v>
      </c>
      <c r="B5" s="15" t="s">
        <v>118</v>
      </c>
      <c r="C5" s="13"/>
      <c r="D5" s="13"/>
      <c r="E5" s="20"/>
      <c r="F5" s="18"/>
      <c r="G5" s="50" t="s">
        <v>12</v>
      </c>
      <c r="H5" s="51" t="s">
        <v>119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120</v>
      </c>
      <c r="B9" s="18"/>
      <c r="C9" s="20"/>
      <c r="D9" s="20"/>
      <c r="E9" s="20"/>
      <c r="F9" s="20"/>
      <c r="G9" s="20"/>
      <c r="H9" s="20"/>
      <c r="I9" s="20"/>
    </row>
    <row r="10" spans="1:9" x14ac:dyDescent="0.2">
      <c r="A10" s="18" t="s">
        <v>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121</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43" t="s">
        <v>122</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v>79000</v>
      </c>
      <c r="E22" s="17">
        <f>21000+48100</f>
        <v>69100</v>
      </c>
      <c r="F22" s="17">
        <v>58900</v>
      </c>
      <c r="G22" s="17">
        <v>0</v>
      </c>
      <c r="H22" s="17">
        <v>0</v>
      </c>
      <c r="I22" s="17">
        <v>0</v>
      </c>
      <c r="J22" s="14"/>
    </row>
    <row r="23" spans="1:10" x14ac:dyDescent="0.2">
      <c r="A23" s="52" t="s">
        <v>36</v>
      </c>
      <c r="B23" s="53"/>
      <c r="C23" s="57"/>
      <c r="D23" s="17">
        <f t="shared" ref="D23:I23" si="0">C34</f>
        <v>0</v>
      </c>
      <c r="E23" s="17">
        <f t="shared" si="0"/>
        <v>1550</v>
      </c>
      <c r="F23" s="17">
        <f t="shared" si="0"/>
        <v>0</v>
      </c>
      <c r="G23" s="17">
        <f t="shared" si="0"/>
        <v>4198</v>
      </c>
      <c r="H23" s="17">
        <f t="shared" si="0"/>
        <v>4198</v>
      </c>
      <c r="I23" s="17">
        <f t="shared" si="0"/>
        <v>0</v>
      </c>
    </row>
    <row r="24" spans="1:10" x14ac:dyDescent="0.2">
      <c r="A24" s="52" t="s">
        <v>37</v>
      </c>
      <c r="B24" s="53"/>
      <c r="C24" s="57"/>
      <c r="D24" s="17">
        <v>1550</v>
      </c>
      <c r="E24" s="17">
        <v>36636</v>
      </c>
      <c r="F24" s="17">
        <v>76247</v>
      </c>
      <c r="G24" s="17">
        <v>75000</v>
      </c>
      <c r="H24" s="17">
        <v>17567</v>
      </c>
      <c r="I24" s="17"/>
      <c r="J24" s="14"/>
    </row>
    <row r="25" spans="1:10" x14ac:dyDescent="0.2">
      <c r="A25" s="52" t="s">
        <v>38</v>
      </c>
      <c r="B25" s="53"/>
      <c r="C25" s="57"/>
      <c r="D25" s="17">
        <v>0</v>
      </c>
      <c r="E25" s="17">
        <v>38186</v>
      </c>
      <c r="F25" s="57">
        <v>72049</v>
      </c>
      <c r="G25" s="17">
        <v>75000</v>
      </c>
      <c r="H25" s="17">
        <f>4198+17567</f>
        <v>21765</v>
      </c>
      <c r="I25" s="17"/>
      <c r="J25" s="14"/>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v>0</v>
      </c>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1550</v>
      </c>
      <c r="E34" s="57">
        <f>+E23+E24-E25+E32</f>
        <v>0</v>
      </c>
      <c r="F34" s="57">
        <f t="shared" si="2"/>
        <v>4198</v>
      </c>
      <c r="G34" s="57">
        <f>+G23+G24-G25+G32</f>
        <v>4198</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0</v>
      </c>
      <c r="F36" s="17">
        <v>25000</v>
      </c>
      <c r="G36" s="17">
        <v>4198</v>
      </c>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1550</v>
      </c>
      <c r="E38" s="66">
        <f t="shared" si="3"/>
        <v>0</v>
      </c>
      <c r="F38" s="67">
        <f t="shared" si="3"/>
        <v>-20802</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123</v>
      </c>
      <c r="C4" s="12"/>
      <c r="D4" s="12"/>
      <c r="E4" s="20"/>
      <c r="F4" s="18"/>
      <c r="G4" s="50" t="s">
        <v>8</v>
      </c>
      <c r="H4" s="15" t="s">
        <v>9</v>
      </c>
      <c r="I4" s="12"/>
    </row>
    <row r="5" spans="1:9" x14ac:dyDescent="0.2">
      <c r="A5" s="18" t="s">
        <v>10</v>
      </c>
      <c r="B5" s="15" t="s">
        <v>118</v>
      </c>
      <c r="C5" s="13"/>
      <c r="D5" s="13"/>
      <c r="E5" s="20"/>
      <c r="F5" s="18"/>
      <c r="G5" s="50" t="s">
        <v>12</v>
      </c>
      <c r="H5" s="51" t="s">
        <v>124</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120</v>
      </c>
      <c r="B9" s="18"/>
      <c r="C9" s="20"/>
      <c r="D9" s="20"/>
      <c r="E9" s="20"/>
      <c r="F9" s="20"/>
      <c r="G9" s="20"/>
      <c r="H9" s="20"/>
      <c r="I9" s="20"/>
    </row>
    <row r="10" spans="1:9" x14ac:dyDescent="0.2">
      <c r="A10" s="18" t="s">
        <v>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125</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126</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v>150000</v>
      </c>
      <c r="E22" s="17"/>
      <c r="F22" s="17"/>
      <c r="G22" s="17"/>
      <c r="H22" s="17"/>
      <c r="I22" s="17"/>
    </row>
    <row r="23" spans="1:9" x14ac:dyDescent="0.2">
      <c r="A23" s="52" t="s">
        <v>36</v>
      </c>
      <c r="B23" s="53"/>
      <c r="C23" s="57"/>
      <c r="D23" s="17">
        <f t="shared" ref="D23:I23" si="0">C34</f>
        <v>0</v>
      </c>
      <c r="E23" s="17">
        <f t="shared" si="0"/>
        <v>687</v>
      </c>
      <c r="F23" s="17">
        <f t="shared" si="0"/>
        <v>1973</v>
      </c>
      <c r="G23" s="17">
        <f t="shared" si="0"/>
        <v>15123</v>
      </c>
      <c r="H23" s="17">
        <f t="shared" si="0"/>
        <v>15123</v>
      </c>
      <c r="I23" s="17">
        <f t="shared" si="0"/>
        <v>15123</v>
      </c>
    </row>
    <row r="24" spans="1:9" x14ac:dyDescent="0.2">
      <c r="A24" s="52" t="s">
        <v>37</v>
      </c>
      <c r="B24" s="53"/>
      <c r="C24" s="57"/>
      <c r="D24" s="17">
        <v>57055</v>
      </c>
      <c r="E24" s="17">
        <v>79246</v>
      </c>
      <c r="F24" s="17">
        <v>13698</v>
      </c>
      <c r="G24" s="17"/>
      <c r="H24" s="17"/>
      <c r="I24" s="17"/>
    </row>
    <row r="25" spans="1:9" x14ac:dyDescent="0.2">
      <c r="A25" s="52" t="s">
        <v>38</v>
      </c>
      <c r="B25" s="53"/>
      <c r="C25" s="57"/>
      <c r="D25" s="17">
        <v>56368</v>
      </c>
      <c r="E25" s="17">
        <v>77960</v>
      </c>
      <c r="F25" s="57">
        <v>548</v>
      </c>
      <c r="G25" s="17"/>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687</v>
      </c>
      <c r="E34" s="57">
        <f>+E23+E24-E25+E32</f>
        <v>1973</v>
      </c>
      <c r="F34" s="57">
        <f t="shared" si="2"/>
        <v>15123</v>
      </c>
      <c r="G34" s="57">
        <f>+G23+G24-G25+G32</f>
        <v>15123</v>
      </c>
      <c r="H34" s="57">
        <f>+H23+H24-H25+H32</f>
        <v>15123</v>
      </c>
      <c r="I34" s="57">
        <f t="shared" si="2"/>
        <v>15123</v>
      </c>
    </row>
    <row r="35" spans="1:9" x14ac:dyDescent="0.2">
      <c r="A35" s="61"/>
      <c r="B35" s="62"/>
      <c r="C35" s="63"/>
      <c r="D35" s="64"/>
      <c r="E35" s="64"/>
      <c r="F35" s="17"/>
      <c r="G35" s="17"/>
      <c r="H35" s="17"/>
      <c r="I35" s="17"/>
    </row>
    <row r="36" spans="1:9" x14ac:dyDescent="0.2">
      <c r="A36" s="52" t="s">
        <v>43</v>
      </c>
      <c r="B36" s="53"/>
      <c r="C36" s="63"/>
      <c r="D36" s="64">
        <v>78632</v>
      </c>
      <c r="E36" s="64">
        <v>671</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-77945</v>
      </c>
      <c r="E38" s="66">
        <f t="shared" si="3"/>
        <v>1302</v>
      </c>
      <c r="F38" s="67">
        <f t="shared" si="3"/>
        <v>15123</v>
      </c>
      <c r="G38" s="67">
        <f t="shared" si="3"/>
        <v>15123</v>
      </c>
      <c r="H38" s="67">
        <f t="shared" si="3"/>
        <v>15123</v>
      </c>
      <c r="I38" s="67">
        <f t="shared" si="3"/>
        <v>15123</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 min="10" max="10" width="13"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127</v>
      </c>
      <c r="C4" s="12"/>
      <c r="D4" s="12"/>
      <c r="E4" s="20"/>
      <c r="F4" s="18"/>
      <c r="G4" s="50" t="s">
        <v>8</v>
      </c>
      <c r="H4" s="15" t="s">
        <v>9</v>
      </c>
      <c r="I4" s="12"/>
    </row>
    <row r="5" spans="1:9" x14ac:dyDescent="0.2">
      <c r="A5" s="18" t="s">
        <v>10</v>
      </c>
      <c r="B5" s="137" t="s">
        <v>118</v>
      </c>
      <c r="C5" s="137"/>
      <c r="D5" s="137"/>
      <c r="E5" s="20"/>
      <c r="F5" s="18"/>
      <c r="G5" s="50" t="s">
        <v>12</v>
      </c>
      <c r="H5" s="51" t="s">
        <v>128</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120</v>
      </c>
      <c r="B9" s="18"/>
      <c r="C9" s="20"/>
      <c r="D9" s="20"/>
      <c r="E9" s="20"/>
      <c r="F9" s="20"/>
      <c r="G9" s="20"/>
      <c r="H9" s="20"/>
      <c r="I9" s="20"/>
    </row>
    <row r="10" spans="1:9" x14ac:dyDescent="0.2">
      <c r="A10" s="18" t="s">
        <v>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129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78" t="s">
        <v>130</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v>300000</v>
      </c>
      <c r="E22" s="17"/>
      <c r="F22" s="17"/>
      <c r="G22" s="17"/>
      <c r="H22" s="17"/>
      <c r="I22" s="17"/>
    </row>
    <row r="23" spans="1:10" x14ac:dyDescent="0.2">
      <c r="A23" s="52" t="s">
        <v>36</v>
      </c>
      <c r="B23" s="53"/>
      <c r="C23" s="57"/>
      <c r="D23" s="17">
        <f t="shared" ref="D23:I23" si="0">C34</f>
        <v>0</v>
      </c>
      <c r="E23" s="17">
        <f t="shared" si="0"/>
        <v>0</v>
      </c>
      <c r="F23" s="17">
        <f t="shared" si="0"/>
        <v>716</v>
      </c>
      <c r="G23" s="17">
        <f t="shared" si="0"/>
        <v>14448</v>
      </c>
      <c r="H23" s="17">
        <f t="shared" si="0"/>
        <v>4448</v>
      </c>
      <c r="I23" s="17">
        <f t="shared" si="0"/>
        <v>0</v>
      </c>
    </row>
    <row r="24" spans="1:10" x14ac:dyDescent="0.2">
      <c r="A24" s="52" t="s">
        <v>37</v>
      </c>
      <c r="B24" s="53"/>
      <c r="C24" s="57"/>
      <c r="D24" s="17">
        <v>0</v>
      </c>
      <c r="E24" s="17">
        <v>9170</v>
      </c>
      <c r="F24" s="17">
        <v>170913</v>
      </c>
      <c r="G24" s="17">
        <v>100000</v>
      </c>
      <c r="H24" s="17">
        <v>19917</v>
      </c>
      <c r="I24" s="17"/>
      <c r="J24" s="14"/>
    </row>
    <row r="25" spans="1:10" x14ac:dyDescent="0.2">
      <c r="A25" s="52" t="s">
        <v>38</v>
      </c>
      <c r="B25" s="53"/>
      <c r="C25" s="57"/>
      <c r="D25" s="17">
        <v>0</v>
      </c>
      <c r="E25" s="17">
        <v>8454</v>
      </c>
      <c r="F25" s="57">
        <v>157181</v>
      </c>
      <c r="G25" s="17">
        <v>110000</v>
      </c>
      <c r="H25" s="17">
        <f>19917+4448</f>
        <v>24365</v>
      </c>
      <c r="I25" s="17"/>
      <c r="J25" s="14"/>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v>0</v>
      </c>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716</v>
      </c>
      <c r="F34" s="57">
        <f t="shared" si="2"/>
        <v>14448</v>
      </c>
      <c r="G34" s="57">
        <f>+G23+G24-G25+G32</f>
        <v>4448</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v>10188</v>
      </c>
      <c r="E36" s="64">
        <v>213884</v>
      </c>
      <c r="F36" s="17">
        <v>78390</v>
      </c>
      <c r="G36" s="17">
        <v>4448</v>
      </c>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-10188</v>
      </c>
      <c r="E38" s="66">
        <f t="shared" si="3"/>
        <v>-213168</v>
      </c>
      <c r="F38" s="67">
        <f t="shared" si="3"/>
        <v>-63942</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2">
    <mergeCell ref="B5:D5"/>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zoomScaleNormal="100" workbookViewId="0">
      <selection activeCell="A20" sqref="A20"/>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215</v>
      </c>
      <c r="I2" s="12"/>
    </row>
    <row r="3" spans="1:9" x14ac:dyDescent="0.2">
      <c r="A3" s="18" t="s">
        <v>3</v>
      </c>
      <c r="B3" s="12" t="s">
        <v>157</v>
      </c>
      <c r="C3" s="12"/>
      <c r="D3" s="12"/>
      <c r="E3" s="20"/>
      <c r="F3" s="18"/>
      <c r="G3" s="50" t="s">
        <v>5</v>
      </c>
      <c r="H3" s="51" t="s">
        <v>207</v>
      </c>
      <c r="I3" s="13"/>
    </row>
    <row r="4" spans="1:9" x14ac:dyDescent="0.2">
      <c r="A4" s="18" t="s">
        <v>6</v>
      </c>
      <c r="B4" s="113" t="s">
        <v>216</v>
      </c>
      <c r="C4" s="12"/>
      <c r="D4" s="12"/>
      <c r="E4" s="20"/>
      <c r="F4" s="18"/>
      <c r="G4" s="50" t="s">
        <v>8</v>
      </c>
      <c r="H4" s="15" t="s">
        <v>9</v>
      </c>
      <c r="I4" s="12"/>
    </row>
    <row r="5" spans="1:9" x14ac:dyDescent="0.2">
      <c r="A5" s="18" t="s">
        <v>10</v>
      </c>
      <c r="B5" s="15" t="s">
        <v>11</v>
      </c>
      <c r="C5" s="13"/>
      <c r="D5" s="13"/>
      <c r="E5" s="20"/>
      <c r="F5" s="18"/>
      <c r="G5" s="50" t="s">
        <v>12</v>
      </c>
      <c r="H5" s="51" t="s">
        <v>217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218</v>
      </c>
      <c r="B9" s="18"/>
      <c r="C9" s="20"/>
      <c r="D9" s="20"/>
      <c r="E9" s="20"/>
      <c r="F9" s="20"/>
      <c r="G9" s="20"/>
      <c r="H9" s="20"/>
      <c r="I9" s="20"/>
    </row>
    <row r="10" spans="1:9" x14ac:dyDescent="0.2">
      <c r="A10" s="19" t="s">
        <v>219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220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221</v>
      </c>
      <c r="B14" s="18"/>
      <c r="C14" s="20"/>
      <c r="D14" s="20"/>
      <c r="E14" s="20"/>
      <c r="F14" s="20"/>
      <c r="G14" s="20"/>
      <c r="H14" s="20"/>
      <c r="I14" s="20"/>
    </row>
    <row r="15" spans="1:9" x14ac:dyDescent="0.2">
      <c r="A15" s="19" t="s">
        <v>222</v>
      </c>
      <c r="B15" s="18"/>
      <c r="C15" s="20"/>
      <c r="D15" s="20"/>
      <c r="E15" s="20"/>
      <c r="F15" s="20"/>
      <c r="G15" s="20"/>
      <c r="H15" s="20"/>
      <c r="I15" s="20"/>
    </row>
    <row r="16" spans="1:9" x14ac:dyDescent="0.2">
      <c r="A16" s="19" t="s">
        <v>223</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43" t="s">
        <v>461</v>
      </c>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c r="D24" s="17">
        <v>134359</v>
      </c>
      <c r="E24" s="17"/>
      <c r="F24" s="17"/>
      <c r="G24" s="17">
        <v>74527.5</v>
      </c>
      <c r="H24" s="17">
        <v>0</v>
      </c>
      <c r="I24" s="17">
        <v>75000</v>
      </c>
    </row>
    <row r="25" spans="1:9" x14ac:dyDescent="0.2">
      <c r="A25" s="52" t="s">
        <v>36</v>
      </c>
      <c r="B25" s="53"/>
      <c r="C25" s="57"/>
      <c r="D25" s="17">
        <f>B36</f>
        <v>0</v>
      </c>
      <c r="E25" s="17">
        <f>C36</f>
        <v>0</v>
      </c>
      <c r="F25" s="17">
        <f>E36</f>
        <v>7657</v>
      </c>
      <c r="G25" s="17">
        <f t="shared" ref="G25:I25" si="0">F36</f>
        <v>7431</v>
      </c>
      <c r="H25" s="17">
        <f t="shared" si="0"/>
        <v>10431</v>
      </c>
      <c r="I25" s="17">
        <f t="shared" si="0"/>
        <v>11431</v>
      </c>
    </row>
    <row r="26" spans="1:9" x14ac:dyDescent="0.2">
      <c r="A26" s="52" t="s">
        <v>37</v>
      </c>
      <c r="B26" s="53"/>
      <c r="C26" s="57"/>
      <c r="D26" s="17">
        <v>0</v>
      </c>
      <c r="E26" s="17">
        <v>22878</v>
      </c>
      <c r="F26" s="17">
        <v>32256</v>
      </c>
      <c r="G26" s="17">
        <v>52000</v>
      </c>
      <c r="H26" s="17">
        <v>45000</v>
      </c>
      <c r="I26" s="17">
        <v>35000</v>
      </c>
    </row>
    <row r="27" spans="1:9" x14ac:dyDescent="0.2">
      <c r="A27" s="52" t="s">
        <v>38</v>
      </c>
      <c r="B27" s="53"/>
      <c r="C27" s="57"/>
      <c r="D27" s="17">
        <v>0</v>
      </c>
      <c r="E27" s="17">
        <v>27350</v>
      </c>
      <c r="F27" s="57">
        <v>32482</v>
      </c>
      <c r="G27" s="17">
        <v>49000</v>
      </c>
      <c r="H27" s="17">
        <v>44000</v>
      </c>
      <c r="I27" s="17">
        <v>41000</v>
      </c>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c r="D31" s="17"/>
      <c r="E31" s="17">
        <v>12129</v>
      </c>
      <c r="F31" s="17"/>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0</v>
      </c>
      <c r="D34" s="57">
        <f t="shared" si="1"/>
        <v>0</v>
      </c>
      <c r="E34" s="57">
        <f t="shared" si="1"/>
        <v>12129</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0</v>
      </c>
      <c r="D36" s="57">
        <f t="shared" ref="D36:I36" si="2">+D25+D26-D27+D34</f>
        <v>0</v>
      </c>
      <c r="E36" s="57">
        <f>+E25+E26-E27+E34</f>
        <v>7657</v>
      </c>
      <c r="F36" s="57">
        <f t="shared" si="2"/>
        <v>7431</v>
      </c>
      <c r="G36" s="57">
        <f>+G25+G26-G27+G34</f>
        <v>10431</v>
      </c>
      <c r="H36" s="57">
        <f>+H25+H26-H27+H34</f>
        <v>11431</v>
      </c>
      <c r="I36" s="57">
        <f t="shared" si="2"/>
        <v>5431</v>
      </c>
    </row>
    <row r="37" spans="1:9" x14ac:dyDescent="0.2">
      <c r="A37" s="61"/>
      <c r="B37" s="62"/>
      <c r="C37" s="63"/>
      <c r="D37" s="64"/>
      <c r="E37" s="64"/>
      <c r="F37" s="17"/>
      <c r="G37" s="17"/>
      <c r="H37" s="17"/>
      <c r="I37" s="17"/>
    </row>
    <row r="38" spans="1:9" x14ac:dyDescent="0.2">
      <c r="A38" s="52" t="s">
        <v>43</v>
      </c>
      <c r="B38" s="53"/>
      <c r="C38" s="63"/>
      <c r="D38" s="64">
        <v>0</v>
      </c>
      <c r="E38" s="64">
        <v>40179</v>
      </c>
      <c r="F38" s="17">
        <v>7745</v>
      </c>
      <c r="G38" s="17">
        <v>9500</v>
      </c>
      <c r="H38" s="17">
        <v>10000</v>
      </c>
      <c r="I38" s="17">
        <v>4500</v>
      </c>
    </row>
    <row r="39" spans="1:9" x14ac:dyDescent="0.2">
      <c r="A39" s="61"/>
      <c r="B39" s="62"/>
      <c r="C39" s="63"/>
      <c r="D39" s="64"/>
      <c r="E39" s="64"/>
      <c r="F39" s="17"/>
      <c r="G39" s="17"/>
      <c r="H39" s="17"/>
      <c r="I39" s="17"/>
    </row>
    <row r="40" spans="1:9" x14ac:dyDescent="0.2">
      <c r="A40" s="52" t="s">
        <v>44</v>
      </c>
      <c r="B40" s="65"/>
      <c r="C40" s="66">
        <f>C36-C38</f>
        <v>0</v>
      </c>
      <c r="D40" s="66">
        <f t="shared" ref="D40:I40" si="3">D36-D38</f>
        <v>0</v>
      </c>
      <c r="E40" s="66">
        <f t="shared" si="3"/>
        <v>-32522</v>
      </c>
      <c r="F40" s="67">
        <f t="shared" si="3"/>
        <v>-314</v>
      </c>
      <c r="G40" s="67">
        <f t="shared" si="3"/>
        <v>931</v>
      </c>
      <c r="H40" s="67">
        <f t="shared" si="3"/>
        <v>1431</v>
      </c>
      <c r="I40" s="67">
        <f t="shared" si="3"/>
        <v>931</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M25" sqref="M25"/>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87" t="s">
        <v>467</v>
      </c>
      <c r="I2" s="44"/>
    </row>
    <row r="3" spans="1:10" x14ac:dyDescent="0.2">
      <c r="A3" s="84" t="s">
        <v>3</v>
      </c>
      <c r="B3" s="46" t="s">
        <v>468</v>
      </c>
      <c r="C3" s="44"/>
      <c r="D3" s="44"/>
      <c r="E3" s="85"/>
      <c r="F3" s="84"/>
      <c r="G3" s="86" t="s">
        <v>5</v>
      </c>
      <c r="H3" s="88" t="s">
        <v>469</v>
      </c>
      <c r="I3" s="45"/>
    </row>
    <row r="4" spans="1:10" x14ac:dyDescent="0.2">
      <c r="A4" s="84" t="s">
        <v>6</v>
      </c>
      <c r="B4" s="44" t="s">
        <v>470</v>
      </c>
      <c r="C4" s="44"/>
      <c r="D4" s="44"/>
      <c r="E4" s="85"/>
      <c r="F4" s="84"/>
      <c r="G4" s="86" t="s">
        <v>8</v>
      </c>
      <c r="H4" s="44" t="s">
        <v>9</v>
      </c>
      <c r="I4" s="44"/>
    </row>
    <row r="5" spans="1:10" x14ac:dyDescent="0.2">
      <c r="A5" s="84" t="s">
        <v>10</v>
      </c>
      <c r="B5" s="44" t="s">
        <v>159</v>
      </c>
      <c r="C5" s="45"/>
      <c r="D5" s="45"/>
      <c r="E5" s="85"/>
      <c r="F5" s="84"/>
      <c r="G5" s="86" t="s">
        <v>12</v>
      </c>
      <c r="H5" s="45" t="s">
        <v>471</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0" customHeight="1" x14ac:dyDescent="0.2">
      <c r="A9" s="127" t="s">
        <v>472</v>
      </c>
      <c r="B9" s="128"/>
      <c r="C9" s="128"/>
      <c r="D9" s="128"/>
      <c r="E9" s="128"/>
      <c r="F9" s="128"/>
      <c r="G9" s="128"/>
      <c r="H9" s="128"/>
      <c r="I9" s="128"/>
      <c r="J9" s="11"/>
    </row>
    <row r="10" spans="1:10" x14ac:dyDescent="0.2">
      <c r="A10" s="84" t="s">
        <v>18</v>
      </c>
      <c r="B10" s="84"/>
      <c r="C10" s="85"/>
      <c r="D10" s="85"/>
      <c r="E10" s="85"/>
      <c r="F10" s="85"/>
      <c r="G10" s="85"/>
      <c r="H10" s="85"/>
      <c r="I10" s="85"/>
    </row>
    <row r="11" spans="1:10" ht="15.75" customHeight="1" x14ac:dyDescent="0.2">
      <c r="A11" s="129" t="s">
        <v>473</v>
      </c>
      <c r="B11" s="130"/>
      <c r="C11" s="130"/>
      <c r="D11" s="130"/>
      <c r="E11" s="130"/>
      <c r="F11" s="130"/>
      <c r="G11" s="130"/>
      <c r="H11" s="130"/>
      <c r="I11" s="130"/>
    </row>
    <row r="12" spans="1:10" x14ac:dyDescent="0.2">
      <c r="A12" s="84" t="s">
        <v>20</v>
      </c>
      <c r="B12" s="84"/>
      <c r="C12" s="85"/>
      <c r="D12" s="85"/>
      <c r="E12" s="85"/>
      <c r="F12" s="85"/>
      <c r="G12" s="85"/>
      <c r="H12" s="85"/>
      <c r="I12" s="85"/>
    </row>
    <row r="13" spans="1:10" ht="31.5" customHeight="1" x14ac:dyDescent="0.2">
      <c r="A13" s="131" t="s">
        <v>474</v>
      </c>
      <c r="B13" s="131"/>
      <c r="C13" s="131"/>
      <c r="D13" s="131"/>
      <c r="E13" s="131"/>
      <c r="F13" s="131"/>
      <c r="G13" s="131"/>
      <c r="H13" s="131"/>
      <c r="I13" s="131"/>
    </row>
    <row r="14" spans="1:10" x14ac:dyDescent="0.2">
      <c r="A14" s="89" t="s">
        <v>23</v>
      </c>
      <c r="B14" s="84"/>
      <c r="C14" s="85"/>
      <c r="D14" s="85"/>
      <c r="E14" s="85"/>
      <c r="F14" s="85"/>
      <c r="G14" s="85"/>
      <c r="H14" s="85"/>
      <c r="I14" s="85"/>
    </row>
    <row r="15" spans="1:10" x14ac:dyDescent="0.2">
      <c r="A15" s="84"/>
      <c r="B15" s="84"/>
      <c r="C15" s="85"/>
      <c r="D15" s="85"/>
      <c r="E15" s="85"/>
      <c r="F15" s="85"/>
      <c r="G15" s="85"/>
      <c r="H15" s="85"/>
      <c r="I15" s="85"/>
    </row>
    <row r="16" spans="1:10" x14ac:dyDescent="0.2">
      <c r="A16" s="89" t="s">
        <v>24</v>
      </c>
      <c r="B16" s="84"/>
      <c r="C16" s="85"/>
      <c r="D16" s="85"/>
      <c r="E16" s="85"/>
      <c r="F16" s="85"/>
      <c r="G16" s="85"/>
      <c r="H16" s="85"/>
      <c r="I16" s="85"/>
    </row>
    <row r="17" spans="1:9" x14ac:dyDescent="0.2">
      <c r="A17" s="42" t="s">
        <v>504</v>
      </c>
      <c r="B17" s="85"/>
      <c r="C17" s="85"/>
      <c r="D17" s="85"/>
      <c r="E17" s="85"/>
      <c r="F17" s="85"/>
      <c r="G17" s="85"/>
      <c r="H17" s="85"/>
      <c r="I17" s="85"/>
    </row>
    <row r="18" spans="1:9" x14ac:dyDescent="0.2">
      <c r="A18" s="124" t="s">
        <v>25</v>
      </c>
      <c r="B18" s="125"/>
      <c r="C18" s="125"/>
      <c r="D18" s="125"/>
      <c r="E18" s="125"/>
      <c r="F18" s="125"/>
      <c r="G18" s="125"/>
      <c r="H18" s="125"/>
      <c r="I18" s="126"/>
    </row>
    <row r="19" spans="1:9" x14ac:dyDescent="0.2">
      <c r="A19" s="90"/>
      <c r="B19" s="91"/>
      <c r="C19" s="92" t="s">
        <v>26</v>
      </c>
      <c r="D19" s="92" t="s">
        <v>27</v>
      </c>
      <c r="E19" s="92" t="s">
        <v>28</v>
      </c>
      <c r="F19" s="92" t="s">
        <v>29</v>
      </c>
      <c r="G19" s="92" t="s">
        <v>30</v>
      </c>
      <c r="H19" s="92" t="s">
        <v>31</v>
      </c>
      <c r="I19" s="92" t="s">
        <v>32</v>
      </c>
    </row>
    <row r="20" spans="1:9" x14ac:dyDescent="0.2">
      <c r="A20" s="90"/>
      <c r="B20" s="91"/>
      <c r="C20" s="93" t="s">
        <v>33</v>
      </c>
      <c r="D20" s="94" t="s">
        <v>33</v>
      </c>
      <c r="E20" s="93" t="s">
        <v>33</v>
      </c>
      <c r="F20" s="93" t="s">
        <v>33</v>
      </c>
      <c r="G20" s="93" t="s">
        <v>34</v>
      </c>
      <c r="H20" s="93" t="s">
        <v>34</v>
      </c>
      <c r="I20" s="93" t="s">
        <v>34</v>
      </c>
    </row>
    <row r="21" spans="1:9" x14ac:dyDescent="0.2">
      <c r="A21" s="90" t="s">
        <v>35</v>
      </c>
      <c r="B21" s="91"/>
      <c r="C21" s="48">
        <v>450000</v>
      </c>
      <c r="D21" s="48">
        <v>450000</v>
      </c>
      <c r="E21" s="48"/>
      <c r="F21" s="48"/>
      <c r="G21" s="48"/>
      <c r="H21" s="48"/>
      <c r="I21" s="48"/>
    </row>
    <row r="22" spans="1:9" x14ac:dyDescent="0.2">
      <c r="A22" s="90" t="s">
        <v>36</v>
      </c>
      <c r="B22" s="91"/>
      <c r="C22" s="48">
        <f t="shared" ref="C22:D22" si="0">B33</f>
        <v>0</v>
      </c>
      <c r="D22" s="48">
        <f t="shared" si="0"/>
        <v>202199</v>
      </c>
      <c r="E22" s="48">
        <f>D33</f>
        <v>0</v>
      </c>
      <c r="F22" s="48">
        <f t="shared" ref="F22:I22" si="1">E33</f>
        <v>0</v>
      </c>
      <c r="G22" s="48">
        <f t="shared" si="1"/>
        <v>0</v>
      </c>
      <c r="H22" s="48">
        <f t="shared" si="1"/>
        <v>0</v>
      </c>
      <c r="I22" s="48">
        <f t="shared" si="1"/>
        <v>0</v>
      </c>
    </row>
    <row r="23" spans="1:9" x14ac:dyDescent="0.2">
      <c r="A23" s="90" t="s">
        <v>37</v>
      </c>
      <c r="B23" s="91"/>
      <c r="C23" s="48">
        <v>242164</v>
      </c>
      <c r="D23" s="48">
        <v>1946</v>
      </c>
      <c r="E23" s="48"/>
      <c r="F23" s="48"/>
      <c r="G23" s="48"/>
      <c r="H23" s="48"/>
      <c r="I23" s="48"/>
    </row>
    <row r="24" spans="1:9" x14ac:dyDescent="0.2">
      <c r="A24" s="90" t="s">
        <v>38</v>
      </c>
      <c r="B24" s="91"/>
      <c r="C24" s="48">
        <v>30715</v>
      </c>
      <c r="D24" s="48">
        <v>0</v>
      </c>
      <c r="E24" s="49"/>
      <c r="F24" s="49"/>
      <c r="G24" s="48"/>
      <c r="H24" s="48"/>
      <c r="I24" s="48"/>
    </row>
    <row r="25" spans="1:9" x14ac:dyDescent="0.2">
      <c r="A25" s="90"/>
      <c r="B25" s="91"/>
      <c r="C25" s="48"/>
      <c r="D25" s="48"/>
      <c r="E25" s="48"/>
      <c r="F25" s="48"/>
      <c r="G25" s="48"/>
      <c r="H25" s="48"/>
      <c r="I25" s="48"/>
    </row>
    <row r="26" spans="1:9" x14ac:dyDescent="0.2">
      <c r="A26" s="90" t="s">
        <v>39</v>
      </c>
      <c r="B26" s="45"/>
      <c r="C26" s="95"/>
      <c r="D26" s="95"/>
      <c r="E26" s="95"/>
      <c r="F26" s="95"/>
      <c r="G26" s="95"/>
      <c r="H26" s="95"/>
      <c r="I26" s="49"/>
    </row>
    <row r="27" spans="1:9" x14ac:dyDescent="0.2">
      <c r="A27" s="96" t="s">
        <v>40</v>
      </c>
      <c r="B27" s="91"/>
      <c r="C27" s="49"/>
      <c r="D27" s="97"/>
      <c r="E27" s="95"/>
      <c r="F27" s="95"/>
      <c r="G27" s="95"/>
      <c r="H27" s="95"/>
      <c r="I27" s="49"/>
    </row>
    <row r="28" spans="1:9" x14ac:dyDescent="0.2">
      <c r="A28" s="98"/>
      <c r="B28" s="99"/>
      <c r="C28" s="17">
        <v>-9250</v>
      </c>
      <c r="D28" s="17">
        <v>-204145</v>
      </c>
      <c r="E28" s="48"/>
      <c r="F28" s="48"/>
      <c r="G28" s="48"/>
      <c r="H28" s="48"/>
      <c r="I28" s="48"/>
    </row>
    <row r="29" spans="1:9" x14ac:dyDescent="0.2">
      <c r="A29" s="98"/>
      <c r="B29" s="99"/>
      <c r="C29" s="49"/>
      <c r="D29" s="48"/>
      <c r="E29" s="48"/>
      <c r="F29" s="48"/>
      <c r="G29" s="48"/>
      <c r="H29" s="48"/>
      <c r="I29" s="48"/>
    </row>
    <row r="30" spans="1:9" x14ac:dyDescent="0.2">
      <c r="A30" s="98"/>
      <c r="B30" s="99"/>
      <c r="C30" s="49"/>
      <c r="D30" s="48"/>
      <c r="E30" s="48"/>
      <c r="F30" s="48"/>
      <c r="G30" s="48"/>
      <c r="H30" s="48"/>
      <c r="I30" s="48"/>
    </row>
    <row r="31" spans="1:9" x14ac:dyDescent="0.2">
      <c r="A31" s="90" t="s">
        <v>41</v>
      </c>
      <c r="B31" s="91"/>
      <c r="C31" s="49">
        <f t="shared" ref="C31:I31" si="2">SUM(C28:C30)</f>
        <v>-9250</v>
      </c>
      <c r="D31" s="49">
        <f t="shared" si="2"/>
        <v>-204145</v>
      </c>
      <c r="E31" s="49">
        <f t="shared" si="2"/>
        <v>0</v>
      </c>
      <c r="F31" s="49">
        <f t="shared" si="2"/>
        <v>0</v>
      </c>
      <c r="G31" s="49">
        <f t="shared" si="2"/>
        <v>0</v>
      </c>
      <c r="H31" s="49">
        <f t="shared" si="2"/>
        <v>0</v>
      </c>
      <c r="I31" s="49">
        <f t="shared" si="2"/>
        <v>0</v>
      </c>
    </row>
    <row r="32" spans="1:9" x14ac:dyDescent="0.2">
      <c r="A32" s="90"/>
      <c r="B32" s="91"/>
      <c r="C32" s="49"/>
      <c r="D32" s="48"/>
      <c r="E32" s="48"/>
      <c r="F32" s="48"/>
      <c r="G32" s="48"/>
      <c r="H32" s="48"/>
      <c r="I32" s="48"/>
    </row>
    <row r="33" spans="1:9" x14ac:dyDescent="0.2">
      <c r="A33" s="90" t="s">
        <v>42</v>
      </c>
      <c r="B33" s="91"/>
      <c r="C33" s="49">
        <f>+C22+C23-C24+C31</f>
        <v>202199</v>
      </c>
      <c r="D33" s="49">
        <f t="shared" ref="D33:I33" si="3">+D22+D23-D24+D31</f>
        <v>0</v>
      </c>
      <c r="E33" s="49">
        <f>+E22+E23-E24+E31</f>
        <v>0</v>
      </c>
      <c r="F33" s="49">
        <f t="shared" si="3"/>
        <v>0</v>
      </c>
      <c r="G33" s="49">
        <f>+G22+G23-G24+G31</f>
        <v>0</v>
      </c>
      <c r="H33" s="49">
        <f>+H22+H23-H24+H31</f>
        <v>0</v>
      </c>
      <c r="I33" s="49">
        <f t="shared" si="3"/>
        <v>0</v>
      </c>
    </row>
    <row r="34" spans="1:9" x14ac:dyDescent="0.2">
      <c r="A34" s="98"/>
      <c r="B34" s="99"/>
      <c r="C34" s="100"/>
      <c r="D34" s="101"/>
      <c r="E34" s="101"/>
      <c r="F34" s="48"/>
      <c r="G34" s="48"/>
      <c r="H34" s="48"/>
      <c r="I34" s="48"/>
    </row>
    <row r="35" spans="1:9" x14ac:dyDescent="0.2">
      <c r="A35" s="90" t="s">
        <v>43</v>
      </c>
      <c r="B35" s="91"/>
      <c r="C35" s="101"/>
      <c r="D35" s="101"/>
      <c r="E35" s="48"/>
      <c r="F35" s="48"/>
      <c r="G35" s="48"/>
      <c r="H35" s="48"/>
      <c r="I35" s="48"/>
    </row>
    <row r="36" spans="1:9" x14ac:dyDescent="0.2">
      <c r="A36" s="98"/>
      <c r="B36" s="99"/>
      <c r="C36" s="100"/>
      <c r="D36" s="101"/>
      <c r="E36" s="101"/>
      <c r="F36" s="48"/>
      <c r="G36" s="48"/>
      <c r="H36" s="48"/>
      <c r="I36" s="48"/>
    </row>
    <row r="37" spans="1:9" x14ac:dyDescent="0.2">
      <c r="A37" s="90" t="s">
        <v>44</v>
      </c>
      <c r="B37" s="102"/>
      <c r="C37" s="103">
        <f>C33-C35</f>
        <v>202199</v>
      </c>
      <c r="D37" s="103">
        <f t="shared" ref="D37:I37" si="4">D33-D35</f>
        <v>0</v>
      </c>
      <c r="E37" s="103">
        <f t="shared" si="4"/>
        <v>0</v>
      </c>
      <c r="F37" s="104">
        <f t="shared" si="4"/>
        <v>0</v>
      </c>
      <c r="G37" s="104">
        <f t="shared" si="4"/>
        <v>0</v>
      </c>
      <c r="H37" s="104">
        <f t="shared" si="4"/>
        <v>0</v>
      </c>
      <c r="I37" s="104">
        <f t="shared" si="4"/>
        <v>0</v>
      </c>
    </row>
    <row r="38" spans="1:9" x14ac:dyDescent="0.2">
      <c r="A38" s="105"/>
      <c r="B38" s="105"/>
      <c r="C38" s="106"/>
      <c r="D38" s="106"/>
      <c r="E38" s="106"/>
      <c r="F38" s="106"/>
      <c r="G38" s="106"/>
      <c r="H38" s="106"/>
      <c r="I38" s="106"/>
    </row>
    <row r="39" spans="1:9" x14ac:dyDescent="0.2">
      <c r="A39" s="107" t="s">
        <v>45</v>
      </c>
      <c r="B39" s="44"/>
      <c r="C39" s="108"/>
      <c r="D39" s="108"/>
      <c r="E39" s="108"/>
      <c r="F39" s="108"/>
      <c r="G39" s="108"/>
      <c r="H39" s="108"/>
      <c r="I39" s="108"/>
    </row>
    <row r="40" spans="1:9" x14ac:dyDescent="0.2">
      <c r="A40" s="109" t="s">
        <v>46</v>
      </c>
      <c r="B40" s="99"/>
      <c r="C40" s="101"/>
      <c r="D40" s="101"/>
      <c r="E40" s="101"/>
      <c r="F40" s="101"/>
      <c r="G40" s="101"/>
      <c r="H40" s="101"/>
      <c r="I40" s="101"/>
    </row>
    <row r="41" spans="1:9" x14ac:dyDescent="0.2">
      <c r="A41" s="90"/>
      <c r="B41" s="91"/>
      <c r="C41" s="48"/>
      <c r="D41" s="48"/>
      <c r="E41" s="48"/>
      <c r="F41" s="48"/>
      <c r="G41" s="48"/>
      <c r="H41" s="48"/>
      <c r="I41" s="48"/>
    </row>
    <row r="42" spans="1:9" x14ac:dyDescent="0.2">
      <c r="A42" s="90" t="s">
        <v>47</v>
      </c>
      <c r="B42" s="91"/>
      <c r="C42" s="48"/>
      <c r="D42" s="48"/>
      <c r="E42" s="48"/>
      <c r="F42" s="48"/>
      <c r="G42" s="48"/>
      <c r="H42" s="48"/>
      <c r="I42" s="48"/>
    </row>
    <row r="43" spans="1:9" x14ac:dyDescent="0.2">
      <c r="A43" s="90"/>
      <c r="B43" s="91"/>
      <c r="C43" s="48"/>
      <c r="D43" s="48"/>
      <c r="E43" s="48"/>
      <c r="F43" s="48"/>
      <c r="G43" s="48"/>
      <c r="H43" s="48"/>
      <c r="I43" s="48"/>
    </row>
    <row r="44" spans="1:9" x14ac:dyDescent="0.2">
      <c r="A44" s="110" t="s">
        <v>48</v>
      </c>
      <c r="B44" s="102"/>
      <c r="C44" s="48"/>
      <c r="D44" s="48"/>
      <c r="E44" s="48"/>
      <c r="F44" s="48"/>
      <c r="G44" s="48"/>
      <c r="H44" s="48"/>
      <c r="I44" s="48"/>
    </row>
    <row r="45" spans="1:9" x14ac:dyDescent="0.2">
      <c r="A45" s="111" t="s">
        <v>49</v>
      </c>
      <c r="B45" s="112"/>
      <c r="C45" s="48"/>
      <c r="D45" s="48"/>
      <c r="E45" s="48"/>
      <c r="F45" s="48"/>
      <c r="G45" s="48"/>
      <c r="H45" s="48"/>
      <c r="I45" s="48"/>
    </row>
    <row r="46" spans="1:9" x14ac:dyDescent="0.2">
      <c r="A46" s="84"/>
      <c r="B46" s="84"/>
      <c r="C46" s="84"/>
      <c r="D46" s="84"/>
      <c r="E46" s="84"/>
      <c r="F46" s="84"/>
      <c r="G46" s="84"/>
      <c r="H46" s="84"/>
      <c r="I46" s="84"/>
    </row>
  </sheetData>
  <sheetProtection selectLockedCells="1"/>
  <mergeCells count="4">
    <mergeCell ref="A9:I9"/>
    <mergeCell ref="A11:I11"/>
    <mergeCell ref="A13:I13"/>
    <mergeCell ref="A18:I18"/>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L23" sqref="L23"/>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87" t="s">
        <v>467</v>
      </c>
      <c r="I2" s="44"/>
    </row>
    <row r="3" spans="1:10" x14ac:dyDescent="0.2">
      <c r="A3" s="84" t="s">
        <v>3</v>
      </c>
      <c r="B3" s="46" t="s">
        <v>468</v>
      </c>
      <c r="C3" s="44"/>
      <c r="D3" s="44"/>
      <c r="E3" s="85"/>
      <c r="F3" s="84"/>
      <c r="G3" s="86" t="s">
        <v>5</v>
      </c>
      <c r="H3" s="88" t="s">
        <v>469</v>
      </c>
      <c r="I3" s="45"/>
    </row>
    <row r="4" spans="1:10" x14ac:dyDescent="0.2">
      <c r="A4" s="84" t="s">
        <v>6</v>
      </c>
      <c r="B4" s="44" t="s">
        <v>470</v>
      </c>
      <c r="C4" s="44"/>
      <c r="D4" s="44"/>
      <c r="E4" s="85"/>
      <c r="F4" s="84"/>
      <c r="G4" s="86" t="s">
        <v>8</v>
      </c>
      <c r="H4" s="44" t="s">
        <v>475</v>
      </c>
      <c r="I4" s="44"/>
    </row>
    <row r="5" spans="1:10" x14ac:dyDescent="0.2">
      <c r="A5" s="84" t="s">
        <v>10</v>
      </c>
      <c r="B5" s="44" t="s">
        <v>159</v>
      </c>
      <c r="C5" s="45"/>
      <c r="D5" s="45"/>
      <c r="E5" s="85"/>
      <c r="F5" s="84"/>
      <c r="G5" s="86" t="s">
        <v>12</v>
      </c>
      <c r="H5" s="47" t="s">
        <v>476</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30" customHeight="1" x14ac:dyDescent="0.2">
      <c r="A9" s="138" t="s">
        <v>477</v>
      </c>
      <c r="B9" s="138"/>
      <c r="C9" s="138"/>
      <c r="D9" s="138"/>
      <c r="E9" s="138"/>
      <c r="F9" s="138"/>
      <c r="G9" s="138"/>
      <c r="H9" s="138"/>
      <c r="I9" s="138"/>
      <c r="J9" s="11"/>
    </row>
    <row r="10" spans="1:10" x14ac:dyDescent="0.2">
      <c r="A10" s="84" t="s">
        <v>18</v>
      </c>
      <c r="B10" s="84"/>
      <c r="C10" s="85"/>
      <c r="D10" s="85"/>
      <c r="E10" s="85"/>
      <c r="F10" s="85"/>
      <c r="G10" s="85"/>
      <c r="H10" s="85"/>
      <c r="I10" s="85"/>
    </row>
    <row r="11" spans="1:10" ht="16.5" customHeight="1" x14ac:dyDescent="0.2">
      <c r="A11" s="129" t="s">
        <v>473</v>
      </c>
      <c r="B11" s="129"/>
      <c r="C11" s="129"/>
      <c r="D11" s="129"/>
      <c r="E11" s="129"/>
      <c r="F11" s="129"/>
      <c r="G11" s="129"/>
      <c r="H11" s="129"/>
      <c r="I11" s="129"/>
      <c r="J11" s="139"/>
    </row>
    <row r="12" spans="1:10" x14ac:dyDescent="0.2">
      <c r="A12" s="84" t="s">
        <v>20</v>
      </c>
      <c r="B12" s="84"/>
      <c r="C12" s="85"/>
      <c r="D12" s="85"/>
      <c r="E12" s="85"/>
      <c r="F12" s="85"/>
      <c r="G12" s="85"/>
      <c r="H12" s="85"/>
      <c r="I12" s="85"/>
    </row>
    <row r="13" spans="1:10" ht="31.5" customHeight="1" x14ac:dyDescent="0.2">
      <c r="A13" s="131" t="s">
        <v>474</v>
      </c>
      <c r="B13" s="131"/>
      <c r="C13" s="131"/>
      <c r="D13" s="131"/>
      <c r="E13" s="131"/>
      <c r="F13" s="131"/>
      <c r="G13" s="131"/>
      <c r="H13" s="131"/>
      <c r="I13" s="131"/>
    </row>
    <row r="14" spans="1:10" x14ac:dyDescent="0.2">
      <c r="A14" s="89" t="s">
        <v>23</v>
      </c>
      <c r="B14" s="84"/>
      <c r="C14" s="85"/>
      <c r="D14" s="85"/>
      <c r="E14" s="85"/>
      <c r="F14" s="85"/>
      <c r="G14" s="85"/>
      <c r="H14" s="85"/>
      <c r="I14" s="85"/>
    </row>
    <row r="15" spans="1:10" x14ac:dyDescent="0.2">
      <c r="A15" s="84"/>
      <c r="B15" s="84"/>
      <c r="C15" s="85"/>
      <c r="D15" s="85"/>
      <c r="E15" s="85"/>
      <c r="F15" s="85"/>
      <c r="G15" s="85"/>
      <c r="H15" s="85"/>
      <c r="I15" s="85"/>
    </row>
    <row r="16" spans="1:10" x14ac:dyDescent="0.2">
      <c r="A16" s="89" t="s">
        <v>24</v>
      </c>
      <c r="B16" s="84"/>
      <c r="C16" s="85"/>
      <c r="D16" s="85"/>
      <c r="E16" s="85"/>
      <c r="F16" s="85"/>
      <c r="G16" s="85"/>
      <c r="H16" s="85"/>
      <c r="I16" s="85"/>
    </row>
    <row r="17" spans="1:9" x14ac:dyDescent="0.2">
      <c r="A17" s="9" t="s">
        <v>507</v>
      </c>
      <c r="B17" s="85"/>
      <c r="C17" s="85"/>
      <c r="D17" s="85"/>
      <c r="E17" s="85"/>
      <c r="F17" s="85"/>
      <c r="G17" s="85"/>
      <c r="H17" s="85"/>
      <c r="I17" s="85"/>
    </row>
    <row r="18" spans="1:9" x14ac:dyDescent="0.2">
      <c r="A18" s="124" t="s">
        <v>25</v>
      </c>
      <c r="B18" s="125"/>
      <c r="C18" s="125"/>
      <c r="D18" s="125"/>
      <c r="E18" s="125"/>
      <c r="F18" s="125"/>
      <c r="G18" s="125"/>
      <c r="H18" s="125"/>
      <c r="I18" s="126"/>
    </row>
    <row r="19" spans="1:9" x14ac:dyDescent="0.2">
      <c r="A19" s="90"/>
      <c r="B19" s="91"/>
      <c r="C19" s="92" t="s">
        <v>26</v>
      </c>
      <c r="D19" s="92" t="s">
        <v>27</v>
      </c>
      <c r="E19" s="92" t="s">
        <v>28</v>
      </c>
      <c r="F19" s="92" t="s">
        <v>29</v>
      </c>
      <c r="G19" s="92" t="s">
        <v>30</v>
      </c>
      <c r="H19" s="92" t="s">
        <v>31</v>
      </c>
      <c r="I19" s="92" t="s">
        <v>32</v>
      </c>
    </row>
    <row r="20" spans="1:9" x14ac:dyDescent="0.2">
      <c r="A20" s="90"/>
      <c r="B20" s="91"/>
      <c r="C20" s="93" t="s">
        <v>33</v>
      </c>
      <c r="D20" s="94" t="s">
        <v>33</v>
      </c>
      <c r="E20" s="93" t="s">
        <v>33</v>
      </c>
      <c r="F20" s="93" t="s">
        <v>33</v>
      </c>
      <c r="G20" s="93" t="s">
        <v>34</v>
      </c>
      <c r="H20" s="93" t="s">
        <v>34</v>
      </c>
      <c r="I20" s="93" t="s">
        <v>34</v>
      </c>
    </row>
    <row r="21" spans="1:9" x14ac:dyDescent="0.2">
      <c r="A21" s="90" t="s">
        <v>35</v>
      </c>
      <c r="B21" s="91"/>
      <c r="C21" s="48"/>
      <c r="D21" s="17">
        <v>450000</v>
      </c>
      <c r="E21" s="17">
        <v>0</v>
      </c>
      <c r="F21" s="48"/>
      <c r="G21" s="48"/>
      <c r="H21" s="48"/>
      <c r="I21" s="48"/>
    </row>
    <row r="22" spans="1:9" x14ac:dyDescent="0.2">
      <c r="A22" s="90" t="s">
        <v>36</v>
      </c>
      <c r="B22" s="91"/>
      <c r="C22" s="48"/>
      <c r="D22" s="17">
        <f t="shared" ref="D22:E22" si="0">C33</f>
        <v>0</v>
      </c>
      <c r="E22" s="17">
        <f t="shared" si="0"/>
        <v>113767</v>
      </c>
      <c r="F22" s="17">
        <f>E33</f>
        <v>140643</v>
      </c>
      <c r="G22" s="48">
        <f t="shared" ref="G22:I22" si="1">F33</f>
        <v>140643</v>
      </c>
      <c r="H22" s="48">
        <f t="shared" si="1"/>
        <v>140643</v>
      </c>
      <c r="I22" s="48">
        <f t="shared" si="1"/>
        <v>140643</v>
      </c>
    </row>
    <row r="23" spans="1:9" x14ac:dyDescent="0.2">
      <c r="A23" s="90" t="s">
        <v>37</v>
      </c>
      <c r="B23" s="91"/>
      <c r="C23" s="48"/>
      <c r="D23" s="17">
        <v>9621</v>
      </c>
      <c r="E23" s="17">
        <v>26876</v>
      </c>
      <c r="F23" s="48">
        <v>0</v>
      </c>
      <c r="G23" s="48"/>
      <c r="H23" s="48"/>
      <c r="I23" s="48"/>
    </row>
    <row r="24" spans="1:9" x14ac:dyDescent="0.2">
      <c r="A24" s="90" t="s">
        <v>38</v>
      </c>
      <c r="B24" s="91"/>
      <c r="C24" s="48"/>
      <c r="D24" s="48"/>
      <c r="E24" s="49"/>
      <c r="F24" s="49">
        <v>0</v>
      </c>
      <c r="G24" s="48"/>
      <c r="H24" s="48"/>
      <c r="I24" s="48"/>
    </row>
    <row r="25" spans="1:9" x14ac:dyDescent="0.2">
      <c r="A25" s="90"/>
      <c r="B25" s="91"/>
      <c r="C25" s="49"/>
      <c r="D25" s="48"/>
      <c r="E25" s="48"/>
      <c r="F25" s="48"/>
      <c r="G25" s="48"/>
      <c r="H25" s="48"/>
      <c r="I25" s="48"/>
    </row>
    <row r="26" spans="1:9" x14ac:dyDescent="0.2">
      <c r="A26" s="90" t="s">
        <v>39</v>
      </c>
      <c r="B26" s="45"/>
      <c r="C26" s="95"/>
      <c r="D26" s="95"/>
      <c r="E26" s="95"/>
      <c r="F26" s="95"/>
      <c r="G26" s="95"/>
      <c r="H26" s="95"/>
      <c r="I26" s="49"/>
    </row>
    <row r="27" spans="1:9" x14ac:dyDescent="0.2">
      <c r="A27" s="96" t="s">
        <v>40</v>
      </c>
      <c r="B27" s="91"/>
      <c r="C27" s="49"/>
      <c r="D27" s="97"/>
      <c r="E27" s="95"/>
      <c r="F27" s="95"/>
      <c r="G27" s="95"/>
      <c r="H27" s="95"/>
      <c r="I27" s="49"/>
    </row>
    <row r="28" spans="1:9" x14ac:dyDescent="0.2">
      <c r="A28" s="98"/>
      <c r="B28" s="99"/>
      <c r="C28" s="49"/>
      <c r="D28" s="48">
        <v>104146</v>
      </c>
      <c r="E28" s="48"/>
      <c r="F28" s="48"/>
      <c r="G28" s="48"/>
      <c r="H28" s="48"/>
      <c r="I28" s="48"/>
    </row>
    <row r="29" spans="1:9" x14ac:dyDescent="0.2">
      <c r="A29" s="98"/>
      <c r="B29" s="99"/>
      <c r="C29" s="49"/>
      <c r="D29" s="48"/>
      <c r="E29" s="48"/>
      <c r="F29" s="48"/>
      <c r="G29" s="48"/>
      <c r="H29" s="48"/>
      <c r="I29" s="48"/>
    </row>
    <row r="30" spans="1:9" x14ac:dyDescent="0.2">
      <c r="A30" s="98"/>
      <c r="B30" s="99"/>
      <c r="C30" s="49"/>
      <c r="D30" s="48"/>
      <c r="E30" s="48"/>
      <c r="F30" s="48"/>
      <c r="G30" s="48"/>
      <c r="H30" s="48"/>
      <c r="I30" s="48"/>
    </row>
    <row r="31" spans="1:9" x14ac:dyDescent="0.2">
      <c r="A31" s="90" t="s">
        <v>41</v>
      </c>
      <c r="B31" s="91"/>
      <c r="C31" s="49">
        <f t="shared" ref="C31:I31" si="2">SUM(C28:C30)</f>
        <v>0</v>
      </c>
      <c r="D31" s="49">
        <f t="shared" si="2"/>
        <v>104146</v>
      </c>
      <c r="E31" s="49">
        <f t="shared" si="2"/>
        <v>0</v>
      </c>
      <c r="F31" s="49">
        <f t="shared" si="2"/>
        <v>0</v>
      </c>
      <c r="G31" s="49">
        <f t="shared" si="2"/>
        <v>0</v>
      </c>
      <c r="H31" s="49">
        <f t="shared" si="2"/>
        <v>0</v>
      </c>
      <c r="I31" s="49">
        <f t="shared" si="2"/>
        <v>0</v>
      </c>
    </row>
    <row r="32" spans="1:9" x14ac:dyDescent="0.2">
      <c r="A32" s="90"/>
      <c r="B32" s="91"/>
      <c r="C32" s="49"/>
      <c r="D32" s="48"/>
      <c r="E32" s="48"/>
      <c r="F32" s="48"/>
      <c r="G32" s="48"/>
      <c r="H32" s="48"/>
      <c r="I32" s="48"/>
    </row>
    <row r="33" spans="1:9" x14ac:dyDescent="0.2">
      <c r="A33" s="90" t="s">
        <v>42</v>
      </c>
      <c r="B33" s="91"/>
      <c r="C33" s="49">
        <f>+C22+C23-C24+C31</f>
        <v>0</v>
      </c>
      <c r="D33" s="49">
        <f t="shared" ref="D33:I33" si="3">+D22+D23-D24+D31</f>
        <v>113767</v>
      </c>
      <c r="E33" s="49">
        <f>+E22+E23-E24+E31</f>
        <v>140643</v>
      </c>
      <c r="F33" s="49">
        <f t="shared" si="3"/>
        <v>140643</v>
      </c>
      <c r="G33" s="49">
        <f>+G22+G23-G24+G31</f>
        <v>140643</v>
      </c>
      <c r="H33" s="49">
        <f>+H22+H23-H24+H31</f>
        <v>140643</v>
      </c>
      <c r="I33" s="49">
        <f t="shared" si="3"/>
        <v>140643</v>
      </c>
    </row>
    <row r="34" spans="1:9" x14ac:dyDescent="0.2">
      <c r="A34" s="98"/>
      <c r="B34" s="99"/>
      <c r="C34" s="100"/>
      <c r="D34" s="101"/>
      <c r="E34" s="101"/>
      <c r="F34" s="48"/>
      <c r="G34" s="48"/>
      <c r="H34" s="48"/>
      <c r="I34" s="48"/>
    </row>
    <row r="35" spans="1:9" x14ac:dyDescent="0.2">
      <c r="A35" s="90" t="s">
        <v>43</v>
      </c>
      <c r="B35" s="91"/>
      <c r="C35" s="101"/>
      <c r="D35" s="101">
        <v>0</v>
      </c>
      <c r="E35" s="48">
        <v>0</v>
      </c>
      <c r="F35" s="48">
        <v>0</v>
      </c>
      <c r="G35" s="48"/>
      <c r="H35" s="48"/>
      <c r="I35" s="48"/>
    </row>
    <row r="36" spans="1:9" x14ac:dyDescent="0.2">
      <c r="A36" s="98"/>
      <c r="B36" s="99"/>
      <c r="C36" s="100"/>
      <c r="D36" s="101"/>
      <c r="E36" s="101"/>
      <c r="F36" s="48"/>
      <c r="G36" s="48"/>
      <c r="H36" s="48"/>
      <c r="I36" s="48"/>
    </row>
    <row r="37" spans="1:9" x14ac:dyDescent="0.2">
      <c r="A37" s="90" t="s">
        <v>44</v>
      </c>
      <c r="B37" s="102"/>
      <c r="C37" s="103">
        <f>C33-C35</f>
        <v>0</v>
      </c>
      <c r="D37" s="103">
        <f t="shared" ref="D37:I37" si="4">D33-D35</f>
        <v>113767</v>
      </c>
      <c r="E37" s="103">
        <f t="shared" si="4"/>
        <v>140643</v>
      </c>
      <c r="F37" s="104">
        <f t="shared" si="4"/>
        <v>140643</v>
      </c>
      <c r="G37" s="104">
        <f t="shared" si="4"/>
        <v>140643</v>
      </c>
      <c r="H37" s="104">
        <f t="shared" si="4"/>
        <v>140643</v>
      </c>
      <c r="I37" s="104">
        <f t="shared" si="4"/>
        <v>140643</v>
      </c>
    </row>
    <row r="38" spans="1:9" x14ac:dyDescent="0.2">
      <c r="A38" s="105"/>
      <c r="B38" s="105"/>
      <c r="C38" s="106"/>
      <c r="D38" s="106"/>
      <c r="E38" s="106"/>
      <c r="F38" s="106"/>
      <c r="G38" s="106"/>
      <c r="H38" s="106"/>
      <c r="I38" s="106"/>
    </row>
    <row r="39" spans="1:9" x14ac:dyDescent="0.2">
      <c r="A39" s="107" t="s">
        <v>45</v>
      </c>
      <c r="B39" s="44"/>
      <c r="C39" s="108"/>
      <c r="D39" s="108"/>
      <c r="E39" s="108"/>
      <c r="F39" s="108"/>
      <c r="G39" s="108"/>
      <c r="H39" s="108"/>
      <c r="I39" s="108"/>
    </row>
    <row r="40" spans="1:9" x14ac:dyDescent="0.2">
      <c r="A40" s="109" t="s">
        <v>46</v>
      </c>
      <c r="B40" s="99"/>
      <c r="C40" s="101"/>
      <c r="D40" s="101"/>
      <c r="E40" s="101"/>
      <c r="F40" s="101"/>
      <c r="G40" s="101"/>
      <c r="H40" s="101"/>
      <c r="I40" s="101"/>
    </row>
    <row r="41" spans="1:9" x14ac:dyDescent="0.2">
      <c r="A41" s="90"/>
      <c r="B41" s="91"/>
      <c r="C41" s="48"/>
      <c r="D41" s="48"/>
      <c r="E41" s="48"/>
      <c r="F41" s="48"/>
      <c r="G41" s="48"/>
      <c r="H41" s="48"/>
      <c r="I41" s="48"/>
    </row>
    <row r="42" spans="1:9" x14ac:dyDescent="0.2">
      <c r="A42" s="90" t="s">
        <v>47</v>
      </c>
      <c r="B42" s="91"/>
      <c r="C42" s="48"/>
      <c r="D42" s="48"/>
      <c r="E42" s="48"/>
      <c r="F42" s="48"/>
      <c r="G42" s="48"/>
      <c r="H42" s="48"/>
      <c r="I42" s="48"/>
    </row>
    <row r="43" spans="1:9" x14ac:dyDescent="0.2">
      <c r="A43" s="90"/>
      <c r="B43" s="91"/>
      <c r="C43" s="48"/>
      <c r="D43" s="48"/>
      <c r="E43" s="48"/>
      <c r="F43" s="48"/>
      <c r="G43" s="48"/>
      <c r="H43" s="48"/>
      <c r="I43" s="48"/>
    </row>
    <row r="44" spans="1:9" x14ac:dyDescent="0.2">
      <c r="A44" s="110" t="s">
        <v>48</v>
      </c>
      <c r="B44" s="102"/>
      <c r="C44" s="48"/>
      <c r="D44" s="48"/>
      <c r="E44" s="48"/>
      <c r="F44" s="48"/>
      <c r="G44" s="48"/>
      <c r="H44" s="48"/>
      <c r="I44" s="48"/>
    </row>
    <row r="45" spans="1:9" x14ac:dyDescent="0.2">
      <c r="A45" s="111" t="s">
        <v>49</v>
      </c>
      <c r="B45" s="112"/>
      <c r="C45" s="48"/>
      <c r="D45" s="48"/>
      <c r="E45" s="48"/>
      <c r="F45" s="48"/>
      <c r="G45" s="48"/>
      <c r="H45" s="48"/>
      <c r="I45" s="48"/>
    </row>
    <row r="46" spans="1:9" x14ac:dyDescent="0.2">
      <c r="A46" s="84"/>
      <c r="B46" s="84"/>
      <c r="C46" s="84"/>
      <c r="D46" s="84"/>
      <c r="E46" s="84"/>
      <c r="F46" s="84"/>
      <c r="G46" s="84"/>
      <c r="H46" s="84"/>
      <c r="I46" s="84"/>
    </row>
  </sheetData>
  <sheetProtection selectLockedCells="1"/>
  <mergeCells count="4">
    <mergeCell ref="A9:I9"/>
    <mergeCell ref="A11:J11"/>
    <mergeCell ref="A13:I13"/>
    <mergeCell ref="A18:I18"/>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40" t="s">
        <v>406</v>
      </c>
      <c r="C4" s="12"/>
      <c r="D4" s="12"/>
      <c r="E4" s="20"/>
      <c r="F4" s="18"/>
      <c r="G4" s="50" t="s">
        <v>8</v>
      </c>
      <c r="H4" s="15" t="s">
        <v>382</v>
      </c>
      <c r="I4" s="12"/>
    </row>
    <row r="5" spans="1:10" x14ac:dyDescent="0.2">
      <c r="A5" s="18" t="s">
        <v>10</v>
      </c>
      <c r="B5" s="41" t="s">
        <v>145</v>
      </c>
      <c r="C5" s="13"/>
      <c r="D5" s="13"/>
      <c r="E5" s="20"/>
      <c r="F5" s="18"/>
      <c r="G5" s="50" t="s">
        <v>12</v>
      </c>
      <c r="H5" s="51" t="s">
        <v>407</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408</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409</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20" t="s">
        <v>410</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v>200000</v>
      </c>
      <c r="E21" s="17">
        <v>235000</v>
      </c>
      <c r="F21" s="17">
        <v>265000</v>
      </c>
      <c r="G21" s="17">
        <v>365000</v>
      </c>
      <c r="H21" s="17">
        <v>365000</v>
      </c>
      <c r="I21" s="17">
        <v>365000</v>
      </c>
    </row>
    <row r="22" spans="1:9" x14ac:dyDescent="0.2">
      <c r="A22" s="52" t="s">
        <v>36</v>
      </c>
      <c r="B22" s="53"/>
      <c r="C22" s="57"/>
      <c r="D22" s="17">
        <f>C33</f>
        <v>0</v>
      </c>
      <c r="E22" s="17">
        <f t="shared" ref="E22:I22" si="0">D33</f>
        <v>8955</v>
      </c>
      <c r="F22" s="17">
        <f t="shared" si="0"/>
        <v>25355</v>
      </c>
      <c r="G22" s="17">
        <f t="shared" si="0"/>
        <v>24562</v>
      </c>
      <c r="H22" s="17">
        <f t="shared" si="0"/>
        <v>24562</v>
      </c>
      <c r="I22" s="17">
        <f t="shared" si="0"/>
        <v>24562</v>
      </c>
    </row>
    <row r="23" spans="1:9" x14ac:dyDescent="0.2">
      <c r="A23" s="52" t="s">
        <v>37</v>
      </c>
      <c r="B23" s="53"/>
      <c r="C23" s="57"/>
      <c r="D23" s="17">
        <v>5555</v>
      </c>
      <c r="E23" s="17">
        <v>157068</v>
      </c>
      <c r="F23" s="17">
        <v>247970</v>
      </c>
      <c r="G23" s="17">
        <v>250000</v>
      </c>
      <c r="H23" s="17">
        <v>270000</v>
      </c>
      <c r="I23" s="17">
        <v>290000</v>
      </c>
    </row>
    <row r="24" spans="1:9" x14ac:dyDescent="0.2">
      <c r="A24" s="52" t="s">
        <v>38</v>
      </c>
      <c r="B24" s="53"/>
      <c r="C24" s="57"/>
      <c r="D24" s="17">
        <v>6600</v>
      </c>
      <c r="E24" s="17">
        <v>140668</v>
      </c>
      <c r="F24" s="57">
        <v>248763</v>
      </c>
      <c r="G24" s="17">
        <v>250000</v>
      </c>
      <c r="H24" s="17">
        <v>270000</v>
      </c>
      <c r="I24" s="17">
        <v>290000</v>
      </c>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10000</v>
      </c>
      <c r="E28" s="17"/>
      <c r="F28" s="17"/>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10000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8955</v>
      </c>
      <c r="E33" s="57">
        <f>+E22+E23-E24+E31</f>
        <v>25355</v>
      </c>
      <c r="F33" s="57">
        <f t="shared" si="2"/>
        <v>24562</v>
      </c>
      <c r="G33" s="57">
        <f>+G22+G23-G24+G31</f>
        <v>24562</v>
      </c>
      <c r="H33" s="57">
        <f>+H22+H23-H24+H31</f>
        <v>24562</v>
      </c>
      <c r="I33" s="57">
        <f t="shared" si="2"/>
        <v>24562</v>
      </c>
    </row>
    <row r="34" spans="1:9" x14ac:dyDescent="0.2">
      <c r="A34" s="61"/>
      <c r="B34" s="62"/>
      <c r="C34" s="63"/>
      <c r="D34" s="64"/>
      <c r="E34" s="64"/>
      <c r="F34" s="17"/>
      <c r="G34" s="17"/>
      <c r="H34" s="17"/>
      <c r="I34" s="17"/>
    </row>
    <row r="35" spans="1:9" x14ac:dyDescent="0.2">
      <c r="A35" s="52" t="s">
        <v>43</v>
      </c>
      <c r="B35" s="53"/>
      <c r="C35" s="63"/>
      <c r="D35" s="64">
        <v>89900</v>
      </c>
      <c r="E35" s="64">
        <v>246102</v>
      </c>
      <c r="F35" s="17">
        <v>228771</v>
      </c>
      <c r="G35" s="17">
        <v>24000</v>
      </c>
      <c r="H35" s="17">
        <v>24000</v>
      </c>
      <c r="I35" s="17">
        <v>24000</v>
      </c>
    </row>
    <row r="36" spans="1:9" x14ac:dyDescent="0.2">
      <c r="A36" s="61"/>
      <c r="B36" s="62"/>
      <c r="C36" s="63"/>
      <c r="D36" s="64"/>
      <c r="E36" s="64"/>
      <c r="F36" s="17"/>
      <c r="G36" s="17"/>
      <c r="H36" s="17"/>
      <c r="I36" s="17"/>
    </row>
    <row r="37" spans="1:9" x14ac:dyDescent="0.2">
      <c r="A37" s="52" t="s">
        <v>44</v>
      </c>
      <c r="B37" s="65"/>
      <c r="C37" s="66">
        <f>C33-C35</f>
        <v>0</v>
      </c>
      <c r="D37" s="66">
        <f t="shared" ref="D37:I37" si="3">D33-D35</f>
        <v>-80945</v>
      </c>
      <c r="E37" s="66">
        <f t="shared" si="3"/>
        <v>-220747</v>
      </c>
      <c r="F37" s="67">
        <f t="shared" si="3"/>
        <v>-204209</v>
      </c>
      <c r="G37" s="67">
        <f t="shared" si="3"/>
        <v>562</v>
      </c>
      <c r="H37" s="67">
        <f t="shared" si="3"/>
        <v>562</v>
      </c>
      <c r="I37" s="67">
        <f t="shared" si="3"/>
        <v>562</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7"/>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ht="15" x14ac:dyDescent="0.25">
      <c r="A4" s="18" t="s">
        <v>6</v>
      </c>
      <c r="B4" s="76" t="s">
        <v>411</v>
      </c>
      <c r="C4" s="12"/>
      <c r="D4" s="12"/>
      <c r="E4" s="20"/>
      <c r="F4" s="18"/>
      <c r="G4" s="50" t="s">
        <v>8</v>
      </c>
      <c r="H4" s="15" t="s">
        <v>382</v>
      </c>
      <c r="I4" s="12"/>
    </row>
    <row r="5" spans="1:10" x14ac:dyDescent="0.2">
      <c r="A5" s="18" t="s">
        <v>10</v>
      </c>
      <c r="B5" s="15" t="s">
        <v>396</v>
      </c>
      <c r="C5" s="13"/>
      <c r="D5" s="13"/>
      <c r="E5" s="20"/>
      <c r="F5" s="18"/>
      <c r="G5" s="50" t="s">
        <v>12</v>
      </c>
      <c r="H5" s="51" t="s">
        <v>412</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413</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9"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414</v>
      </c>
      <c r="B13" s="18"/>
      <c r="C13" s="20"/>
      <c r="D13" s="20"/>
      <c r="E13" s="20"/>
      <c r="F13" s="20"/>
      <c r="G13" s="20"/>
      <c r="H13" s="20"/>
      <c r="I13" s="20"/>
    </row>
    <row r="14" spans="1:10" x14ac:dyDescent="0.2">
      <c r="A14" s="22"/>
      <c r="B14" s="18"/>
      <c r="C14" s="20"/>
      <c r="D14" s="20"/>
      <c r="E14" s="20"/>
      <c r="F14" s="20"/>
      <c r="G14" s="20"/>
      <c r="H14" s="20"/>
      <c r="I14" s="20"/>
    </row>
    <row r="15" spans="1:10" x14ac:dyDescent="0.2">
      <c r="A15" s="19" t="s">
        <v>23</v>
      </c>
      <c r="B15" s="18"/>
      <c r="C15" s="20"/>
      <c r="D15" s="20"/>
      <c r="E15" s="20"/>
      <c r="F15" s="20"/>
      <c r="G15" s="20"/>
      <c r="H15" s="20"/>
      <c r="I15" s="20"/>
    </row>
    <row r="16" spans="1:10"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43" t="s">
        <v>415</v>
      </c>
      <c r="B18" s="20"/>
      <c r="C18" s="20"/>
      <c r="D18" s="20"/>
      <c r="E18" s="20"/>
      <c r="F18" s="20"/>
      <c r="G18" s="20"/>
      <c r="H18" s="20"/>
      <c r="I18" s="20"/>
    </row>
    <row r="19" spans="1:10" ht="2.25" customHeight="1" x14ac:dyDescent="0.2">
      <c r="A19" s="20"/>
      <c r="B19" s="20"/>
      <c r="C19" s="20"/>
      <c r="D19" s="20"/>
      <c r="E19" s="20"/>
      <c r="F19" s="20"/>
      <c r="G19" s="20"/>
      <c r="H19" s="20"/>
      <c r="I19" s="20"/>
    </row>
    <row r="20" spans="1:10" x14ac:dyDescent="0.2">
      <c r="A20" s="120" t="s">
        <v>25</v>
      </c>
      <c r="B20" s="121"/>
      <c r="C20" s="121"/>
      <c r="D20" s="121"/>
      <c r="E20" s="121"/>
      <c r="F20" s="121"/>
      <c r="G20" s="121"/>
      <c r="H20" s="121"/>
      <c r="I20" s="122"/>
    </row>
    <row r="21" spans="1:10" x14ac:dyDescent="0.2">
      <c r="A21" s="52"/>
      <c r="B21" s="53"/>
      <c r="C21" s="54" t="s">
        <v>26</v>
      </c>
      <c r="D21" s="54" t="s">
        <v>27</v>
      </c>
      <c r="E21" s="54" t="s">
        <v>28</v>
      </c>
      <c r="F21" s="54" t="s">
        <v>29</v>
      </c>
      <c r="G21" s="54" t="s">
        <v>30</v>
      </c>
      <c r="H21" s="54" t="s">
        <v>31</v>
      </c>
      <c r="I21" s="54" t="s">
        <v>32</v>
      </c>
    </row>
    <row r="22" spans="1:10" x14ac:dyDescent="0.2">
      <c r="A22" s="52"/>
      <c r="B22" s="53"/>
      <c r="C22" s="55" t="s">
        <v>33</v>
      </c>
      <c r="D22" s="56" t="s">
        <v>33</v>
      </c>
      <c r="E22" s="55" t="s">
        <v>33</v>
      </c>
      <c r="F22" s="55" t="s">
        <v>33</v>
      </c>
      <c r="G22" s="55" t="s">
        <v>34</v>
      </c>
      <c r="H22" s="55" t="s">
        <v>34</v>
      </c>
      <c r="I22" s="55" t="s">
        <v>34</v>
      </c>
    </row>
    <row r="23" spans="1:10" x14ac:dyDescent="0.2">
      <c r="A23" s="52" t="s">
        <v>35</v>
      </c>
      <c r="B23" s="53"/>
      <c r="C23" s="57"/>
      <c r="D23" s="17">
        <v>100000</v>
      </c>
      <c r="E23" s="17"/>
      <c r="F23" s="17"/>
      <c r="G23" s="17"/>
      <c r="H23" s="17"/>
      <c r="I23" s="17"/>
    </row>
    <row r="24" spans="1:10" x14ac:dyDescent="0.2">
      <c r="A24" s="52" t="s">
        <v>36</v>
      </c>
      <c r="B24" s="53"/>
      <c r="C24" s="57"/>
      <c r="D24" s="17">
        <f>C35</f>
        <v>0</v>
      </c>
      <c r="E24" s="17">
        <f t="shared" ref="E24:I24" si="0">D35</f>
        <v>484</v>
      </c>
      <c r="F24" s="17">
        <f t="shared" si="0"/>
        <v>484</v>
      </c>
      <c r="G24" s="17">
        <f t="shared" si="0"/>
        <v>202</v>
      </c>
      <c r="H24" s="17">
        <f t="shared" si="0"/>
        <v>0</v>
      </c>
      <c r="I24" s="17">
        <f t="shared" si="0"/>
        <v>0</v>
      </c>
    </row>
    <row r="25" spans="1:10" x14ac:dyDescent="0.2">
      <c r="A25" s="52" t="s">
        <v>37</v>
      </c>
      <c r="B25" s="53"/>
      <c r="C25" s="57"/>
      <c r="D25" s="17">
        <v>484</v>
      </c>
      <c r="E25" s="17">
        <v>394</v>
      </c>
      <c r="F25" s="17">
        <v>2954</v>
      </c>
      <c r="G25" s="17">
        <v>40000</v>
      </c>
      <c r="H25" s="17">
        <v>40000</v>
      </c>
      <c r="I25" s="17">
        <v>16168</v>
      </c>
      <c r="J25" s="14"/>
    </row>
    <row r="26" spans="1:10" x14ac:dyDescent="0.2">
      <c r="A26" s="52" t="s">
        <v>38</v>
      </c>
      <c r="B26" s="53"/>
      <c r="C26" s="57"/>
      <c r="D26" s="17">
        <v>0</v>
      </c>
      <c r="E26" s="17">
        <v>394</v>
      </c>
      <c r="F26" s="57">
        <v>3236</v>
      </c>
      <c r="G26" s="17">
        <v>40202</v>
      </c>
      <c r="H26" s="17">
        <v>40000</v>
      </c>
      <c r="I26" s="17">
        <v>16168</v>
      </c>
      <c r="J26" s="14"/>
    </row>
    <row r="27" spans="1:10" x14ac:dyDescent="0.2">
      <c r="A27" s="52"/>
      <c r="B27" s="53"/>
      <c r="C27" s="57"/>
      <c r="D27" s="17"/>
      <c r="E27" s="17"/>
      <c r="F27" s="17"/>
      <c r="G27" s="17"/>
      <c r="H27" s="17"/>
      <c r="I27" s="17"/>
    </row>
    <row r="28" spans="1:10" x14ac:dyDescent="0.2">
      <c r="A28" s="52" t="s">
        <v>39</v>
      </c>
      <c r="B28" s="13"/>
      <c r="C28" s="58"/>
      <c r="D28" s="58"/>
      <c r="E28" s="58"/>
      <c r="F28" s="58"/>
      <c r="G28" s="58"/>
      <c r="H28" s="58"/>
      <c r="I28" s="57"/>
    </row>
    <row r="29" spans="1:10" x14ac:dyDescent="0.2">
      <c r="A29" s="59" t="s">
        <v>40</v>
      </c>
      <c r="B29" s="53"/>
      <c r="C29" s="57"/>
      <c r="D29" s="60"/>
      <c r="E29" s="58"/>
      <c r="F29" s="58"/>
      <c r="G29" s="58"/>
      <c r="H29" s="58"/>
      <c r="I29" s="5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61"/>
      <c r="B32" s="62"/>
      <c r="C32" s="57"/>
      <c r="D32" s="17"/>
      <c r="E32" s="17"/>
      <c r="F32" s="17"/>
      <c r="G32" s="17"/>
      <c r="H32" s="17"/>
      <c r="I32" s="17"/>
    </row>
    <row r="33" spans="1:9" x14ac:dyDescent="0.2">
      <c r="A33" s="52" t="s">
        <v>41</v>
      </c>
      <c r="B33" s="53"/>
      <c r="C33" s="57">
        <f t="shared" ref="C33:I33" si="1">SUM(C30:C32)</f>
        <v>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0</v>
      </c>
      <c r="D35" s="57">
        <f t="shared" ref="D35:I35" si="2">+D24+D25-D26+D33</f>
        <v>484</v>
      </c>
      <c r="E35" s="57">
        <f>+E24+E25-E26+E33</f>
        <v>484</v>
      </c>
      <c r="F35" s="57">
        <f t="shared" si="2"/>
        <v>202</v>
      </c>
      <c r="G35" s="57">
        <f>+G24+G25-G26+G33</f>
        <v>0</v>
      </c>
      <c r="H35" s="57">
        <f>+H24+H25-H26+H33</f>
        <v>0</v>
      </c>
      <c r="I35" s="57">
        <f t="shared" si="2"/>
        <v>0</v>
      </c>
    </row>
    <row r="36" spans="1:9" x14ac:dyDescent="0.2">
      <c r="A36" s="61"/>
      <c r="B36" s="62"/>
      <c r="C36" s="63"/>
      <c r="D36" s="64"/>
      <c r="E36" s="64"/>
      <c r="F36" s="17"/>
      <c r="G36" s="17"/>
      <c r="H36" s="17"/>
      <c r="I36" s="17"/>
    </row>
    <row r="37" spans="1:9" x14ac:dyDescent="0.2">
      <c r="A37" s="52" t="s">
        <v>43</v>
      </c>
      <c r="B37" s="53"/>
      <c r="C37" s="63"/>
      <c r="D37" s="64">
        <v>0</v>
      </c>
      <c r="E37" s="64">
        <v>0</v>
      </c>
      <c r="F37" s="17">
        <v>0</v>
      </c>
      <c r="G37" s="17">
        <v>0</v>
      </c>
      <c r="H37" s="17">
        <v>0</v>
      </c>
      <c r="I37" s="17"/>
    </row>
    <row r="38" spans="1:9" x14ac:dyDescent="0.2">
      <c r="A38" s="61"/>
      <c r="B38" s="62"/>
      <c r="C38" s="63"/>
      <c r="D38" s="64"/>
      <c r="E38" s="64"/>
      <c r="F38" s="17"/>
      <c r="G38" s="17"/>
      <c r="H38" s="17"/>
      <c r="I38" s="17"/>
    </row>
    <row r="39" spans="1:9" x14ac:dyDescent="0.2">
      <c r="A39" s="52" t="s">
        <v>44</v>
      </c>
      <c r="B39" s="65"/>
      <c r="C39" s="66">
        <f>C35-C37</f>
        <v>0</v>
      </c>
      <c r="D39" s="66">
        <f t="shared" ref="D39:I39" si="3">D35-D37</f>
        <v>484</v>
      </c>
      <c r="E39" s="66">
        <f t="shared" si="3"/>
        <v>484</v>
      </c>
      <c r="F39" s="67">
        <f t="shared" si="3"/>
        <v>202</v>
      </c>
      <c r="G39" s="67">
        <f t="shared" si="3"/>
        <v>0</v>
      </c>
      <c r="H39" s="67">
        <f t="shared" si="3"/>
        <v>0</v>
      </c>
      <c r="I39" s="67">
        <f t="shared" si="3"/>
        <v>0</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N12" sqref="N12"/>
    </sheetView>
  </sheetViews>
  <sheetFormatPr defaultRowHeight="12.75" x14ac:dyDescent="0.2"/>
  <cols>
    <col min="1" max="1" width="14.7109375" customWidth="1"/>
    <col min="2" max="2" width="13.28515625" customWidth="1"/>
    <col min="3" max="7" width="14" customWidth="1"/>
    <col min="8" max="8" width="14.7109375" customWidth="1"/>
    <col min="9" max="9" width="18"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s">
        <v>265</v>
      </c>
      <c r="C4" s="12"/>
      <c r="D4" s="12"/>
      <c r="E4" s="20"/>
      <c r="F4" s="18"/>
      <c r="G4" s="50" t="s">
        <v>8</v>
      </c>
      <c r="H4" s="15" t="s">
        <v>274</v>
      </c>
      <c r="I4" s="12"/>
    </row>
    <row r="5" spans="1:9" x14ac:dyDescent="0.2">
      <c r="A5" s="18" t="s">
        <v>10</v>
      </c>
      <c r="B5" s="51" t="s">
        <v>275</v>
      </c>
      <c r="C5" s="13"/>
      <c r="D5" s="13"/>
      <c r="E5" s="20"/>
      <c r="F5" s="18"/>
      <c r="G5" s="50" t="s">
        <v>12</v>
      </c>
      <c r="H5" s="51" t="s">
        <v>276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277</v>
      </c>
      <c r="B9" s="18"/>
      <c r="C9" s="20"/>
      <c r="D9" s="20"/>
      <c r="E9" s="20"/>
      <c r="F9" s="20"/>
      <c r="G9" s="20"/>
      <c r="H9" s="20"/>
      <c r="I9" s="20"/>
    </row>
    <row r="10" spans="1:9" x14ac:dyDescent="0.2">
      <c r="A10" s="18" t="s">
        <v>278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43" t="s">
        <v>85</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30">
        <v>65000</v>
      </c>
      <c r="E22" s="30">
        <v>134684</v>
      </c>
      <c r="F22" s="30">
        <v>148161</v>
      </c>
      <c r="G22" s="17"/>
      <c r="H22" s="17"/>
      <c r="I22" s="17"/>
    </row>
    <row r="23" spans="1:10" x14ac:dyDescent="0.2">
      <c r="A23" s="52" t="s">
        <v>36</v>
      </c>
      <c r="B23" s="53"/>
      <c r="C23" s="57">
        <v>0</v>
      </c>
      <c r="D23" s="17">
        <f>C34</f>
        <v>0</v>
      </c>
      <c r="E23" s="17">
        <f t="shared" ref="E23:I23" si="0">D34</f>
        <v>327</v>
      </c>
      <c r="F23" s="17">
        <f t="shared" si="0"/>
        <v>25517</v>
      </c>
      <c r="G23" s="17">
        <f t="shared" si="0"/>
        <v>0</v>
      </c>
      <c r="H23" s="17">
        <f t="shared" si="0"/>
        <v>0</v>
      </c>
      <c r="I23" s="17">
        <f t="shared" si="0"/>
        <v>0</v>
      </c>
    </row>
    <row r="24" spans="1:10" x14ac:dyDescent="0.2">
      <c r="A24" s="52" t="s">
        <v>37</v>
      </c>
      <c r="B24" s="53"/>
      <c r="C24" s="57"/>
      <c r="D24" s="17">
        <v>327</v>
      </c>
      <c r="E24" s="17">
        <v>95086</v>
      </c>
      <c r="F24" s="17">
        <v>111182</v>
      </c>
      <c r="G24" s="17">
        <v>115000</v>
      </c>
      <c r="H24" s="17">
        <v>26250</v>
      </c>
      <c r="I24" s="17"/>
      <c r="J24" s="21"/>
    </row>
    <row r="25" spans="1:10" x14ac:dyDescent="0.2">
      <c r="A25" s="52" t="s">
        <v>38</v>
      </c>
      <c r="B25" s="53"/>
      <c r="C25" s="57"/>
      <c r="D25" s="17"/>
      <c r="E25" s="17">
        <v>69896</v>
      </c>
      <c r="F25" s="57">
        <v>136699</v>
      </c>
      <c r="G25" s="17">
        <v>115000</v>
      </c>
      <c r="H25" s="17">
        <v>26250</v>
      </c>
      <c r="I25" s="17"/>
      <c r="J25" s="14"/>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v>0</v>
      </c>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327</v>
      </c>
      <c r="E34" s="57">
        <f>+E23+E24-E25+E32</f>
        <v>25517</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v>62888</v>
      </c>
      <c r="E36" s="64">
        <v>122102</v>
      </c>
      <c r="F36" s="17">
        <v>131999</v>
      </c>
      <c r="G36" s="17">
        <v>0</v>
      </c>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-62561</v>
      </c>
      <c r="E38" s="66">
        <f t="shared" si="3"/>
        <v>-96585</v>
      </c>
      <c r="F38" s="67">
        <f t="shared" si="3"/>
        <v>-131999</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K32" sqref="K32"/>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s">
        <v>279</v>
      </c>
      <c r="C4" s="12"/>
      <c r="D4" s="12"/>
      <c r="E4" s="20"/>
      <c r="F4" s="18"/>
      <c r="G4" s="50" t="s">
        <v>8</v>
      </c>
      <c r="H4" s="15" t="s">
        <v>250</v>
      </c>
      <c r="I4" s="12"/>
    </row>
    <row r="5" spans="1:9" x14ac:dyDescent="0.2">
      <c r="A5" s="18" t="s">
        <v>10</v>
      </c>
      <c r="B5" s="51" t="s">
        <v>266</v>
      </c>
      <c r="C5" s="13"/>
      <c r="D5" s="13"/>
      <c r="E5" s="20"/>
      <c r="F5" s="18"/>
      <c r="G5" s="50" t="s">
        <v>12</v>
      </c>
      <c r="H5" s="51" t="s">
        <v>280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277</v>
      </c>
      <c r="B9" s="18"/>
      <c r="C9" s="20"/>
      <c r="D9" s="20"/>
      <c r="E9" s="20"/>
      <c r="F9" s="20"/>
      <c r="G9" s="20"/>
      <c r="H9" s="20"/>
      <c r="I9" s="20"/>
    </row>
    <row r="10" spans="1:9" x14ac:dyDescent="0.2">
      <c r="A10" s="18" t="s">
        <v>278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281</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282</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v>471389</v>
      </c>
      <c r="E22" s="17"/>
      <c r="F22" s="17"/>
      <c r="G22" s="17"/>
      <c r="H22" s="17"/>
      <c r="I22" s="17"/>
    </row>
    <row r="23" spans="1:9" x14ac:dyDescent="0.2">
      <c r="A23" s="52" t="s">
        <v>36</v>
      </c>
      <c r="B23" s="53"/>
      <c r="C23" s="57">
        <v>0</v>
      </c>
      <c r="D23" s="17">
        <f>C34</f>
        <v>0</v>
      </c>
      <c r="E23" s="17">
        <f t="shared" ref="E23:I23" si="0">D34</f>
        <v>462708</v>
      </c>
      <c r="F23" s="17">
        <f t="shared" si="0"/>
        <v>25654</v>
      </c>
      <c r="G23" s="17">
        <f t="shared" si="0"/>
        <v>13357</v>
      </c>
      <c r="H23" s="17">
        <f t="shared" si="0"/>
        <v>0</v>
      </c>
      <c r="I23" s="17">
        <f t="shared" si="0"/>
        <v>0</v>
      </c>
    </row>
    <row r="24" spans="1:9" x14ac:dyDescent="0.2">
      <c r="A24" s="52" t="s">
        <v>37</v>
      </c>
      <c r="B24" s="53"/>
      <c r="C24" s="57"/>
      <c r="D24" s="17">
        <v>471389</v>
      </c>
      <c r="E24" s="17">
        <v>0</v>
      </c>
      <c r="F24" s="17">
        <v>0</v>
      </c>
      <c r="G24" s="17"/>
      <c r="H24" s="17"/>
      <c r="I24" s="17"/>
    </row>
    <row r="25" spans="1:9" x14ac:dyDescent="0.2">
      <c r="A25" s="52" t="s">
        <v>38</v>
      </c>
      <c r="B25" s="53"/>
      <c r="C25" s="57"/>
      <c r="D25" s="17">
        <v>8681</v>
      </c>
      <c r="E25" s="17">
        <v>437054</v>
      </c>
      <c r="F25" s="57">
        <v>12297</v>
      </c>
      <c r="G25" s="17">
        <v>13357</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462708</v>
      </c>
      <c r="E34" s="57">
        <f>+E23+E24-E25+E32</f>
        <v>25654</v>
      </c>
      <c r="F34" s="57">
        <f t="shared" si="2"/>
        <v>13357</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v>436879</v>
      </c>
      <c r="E36" s="64">
        <v>19176</v>
      </c>
      <c r="F36" s="17">
        <v>0</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25829</v>
      </c>
      <c r="E38" s="66">
        <f t="shared" si="3"/>
        <v>6478</v>
      </c>
      <c r="F38" s="67">
        <f t="shared" si="3"/>
        <v>13357</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K39" sqref="K39"/>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40" t="s">
        <v>416</v>
      </c>
      <c r="C4" s="12"/>
      <c r="D4" s="12"/>
      <c r="E4" s="20"/>
      <c r="F4" s="18"/>
      <c r="G4" s="50" t="s">
        <v>8</v>
      </c>
      <c r="H4" s="15" t="s">
        <v>382</v>
      </c>
      <c r="I4" s="12"/>
    </row>
    <row r="5" spans="1:10" x14ac:dyDescent="0.2">
      <c r="A5" s="18" t="s">
        <v>10</v>
      </c>
      <c r="B5" s="41" t="s">
        <v>145</v>
      </c>
      <c r="C5" s="13"/>
      <c r="D5" s="13"/>
      <c r="E5" s="20"/>
      <c r="F5" s="18"/>
      <c r="G5" s="50" t="s">
        <v>12</v>
      </c>
      <c r="H5" s="51" t="s">
        <v>417</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418</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9"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419</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0" x14ac:dyDescent="0.2">
      <c r="A17" s="20" t="s">
        <v>420</v>
      </c>
      <c r="B17" s="20"/>
      <c r="C17" s="20"/>
      <c r="D17" s="20"/>
      <c r="E17" s="20"/>
      <c r="F17" s="20"/>
      <c r="G17" s="20"/>
      <c r="H17" s="20"/>
      <c r="I17" s="20"/>
    </row>
    <row r="18" spans="1:10" x14ac:dyDescent="0.2">
      <c r="A18" s="120" t="s">
        <v>25</v>
      </c>
      <c r="B18" s="121"/>
      <c r="C18" s="121"/>
      <c r="D18" s="121"/>
      <c r="E18" s="121"/>
      <c r="F18" s="121"/>
      <c r="G18" s="121"/>
      <c r="H18" s="121"/>
      <c r="I18" s="122"/>
    </row>
    <row r="19" spans="1:10" x14ac:dyDescent="0.2">
      <c r="A19" s="52"/>
      <c r="B19" s="53"/>
      <c r="C19" s="54" t="s">
        <v>26</v>
      </c>
      <c r="D19" s="54" t="s">
        <v>27</v>
      </c>
      <c r="E19" s="54" t="s">
        <v>28</v>
      </c>
      <c r="F19" s="54" t="s">
        <v>29</v>
      </c>
      <c r="G19" s="54" t="s">
        <v>30</v>
      </c>
      <c r="H19" s="54" t="s">
        <v>31</v>
      </c>
      <c r="I19" s="54" t="s">
        <v>32</v>
      </c>
    </row>
    <row r="20" spans="1:10" x14ac:dyDescent="0.2">
      <c r="A20" s="52"/>
      <c r="B20" s="53"/>
      <c r="C20" s="55" t="s">
        <v>33</v>
      </c>
      <c r="D20" s="56" t="s">
        <v>33</v>
      </c>
      <c r="E20" s="55" t="s">
        <v>33</v>
      </c>
      <c r="F20" s="55" t="s">
        <v>33</v>
      </c>
      <c r="G20" s="55" t="s">
        <v>34</v>
      </c>
      <c r="H20" s="55" t="s">
        <v>34</v>
      </c>
      <c r="I20" s="55" t="s">
        <v>34</v>
      </c>
    </row>
    <row r="21" spans="1:10" x14ac:dyDescent="0.2">
      <c r="A21" s="52" t="s">
        <v>35</v>
      </c>
      <c r="B21" s="53"/>
      <c r="C21" s="57"/>
      <c r="D21" s="17">
        <v>344400</v>
      </c>
      <c r="E21" s="17"/>
      <c r="F21" s="17"/>
      <c r="G21" s="17"/>
      <c r="H21" s="17"/>
      <c r="I21" s="17"/>
    </row>
    <row r="22" spans="1:10" x14ac:dyDescent="0.2">
      <c r="A22" s="52" t="s">
        <v>36</v>
      </c>
      <c r="B22" s="53"/>
      <c r="C22" s="57"/>
      <c r="D22" s="17">
        <f>C33</f>
        <v>0</v>
      </c>
      <c r="E22" s="17">
        <f t="shared" ref="E22:I22" si="0">D33</f>
        <v>22986</v>
      </c>
      <c r="F22" s="17">
        <f t="shared" si="0"/>
        <v>32560</v>
      </c>
      <c r="G22" s="17">
        <f t="shared" si="0"/>
        <v>22839</v>
      </c>
      <c r="H22" s="17">
        <f t="shared" si="0"/>
        <v>0</v>
      </c>
      <c r="I22" s="17">
        <f t="shared" si="0"/>
        <v>0</v>
      </c>
    </row>
    <row r="23" spans="1:10" x14ac:dyDescent="0.2">
      <c r="A23" s="52" t="s">
        <v>37</v>
      </c>
      <c r="B23" s="53"/>
      <c r="C23" s="57"/>
      <c r="D23" s="17">
        <v>26266</v>
      </c>
      <c r="E23" s="17">
        <v>120453</v>
      </c>
      <c r="F23" s="17">
        <v>186164</v>
      </c>
      <c r="G23" s="17">
        <v>11517</v>
      </c>
      <c r="H23" s="17"/>
      <c r="I23" s="17"/>
      <c r="J23" s="14"/>
    </row>
    <row r="24" spans="1:10" x14ac:dyDescent="0.2">
      <c r="A24" s="52" t="s">
        <v>38</v>
      </c>
      <c r="B24" s="53"/>
      <c r="C24" s="57"/>
      <c r="D24" s="17">
        <v>3280</v>
      </c>
      <c r="E24" s="17">
        <v>110879</v>
      </c>
      <c r="F24" s="57">
        <v>195885</v>
      </c>
      <c r="G24" s="17">
        <v>34356</v>
      </c>
      <c r="H24" s="17"/>
      <c r="I24" s="17"/>
      <c r="J24" s="14"/>
    </row>
    <row r="25" spans="1:10" x14ac:dyDescent="0.2">
      <c r="A25" s="52"/>
      <c r="B25" s="53"/>
      <c r="C25" s="57"/>
      <c r="D25" s="17"/>
      <c r="E25" s="17"/>
      <c r="F25" s="17"/>
      <c r="G25" s="17"/>
      <c r="H25" s="17"/>
      <c r="I25" s="17"/>
    </row>
    <row r="26" spans="1:10" x14ac:dyDescent="0.2">
      <c r="A26" s="52" t="s">
        <v>39</v>
      </c>
      <c r="B26" s="13"/>
      <c r="C26" s="58"/>
      <c r="D26" s="58"/>
      <c r="E26" s="58"/>
      <c r="F26" s="58"/>
      <c r="G26" s="58"/>
      <c r="H26" s="58"/>
      <c r="I26" s="57"/>
    </row>
    <row r="27" spans="1:10" x14ac:dyDescent="0.2">
      <c r="A27" s="59" t="s">
        <v>40</v>
      </c>
      <c r="B27" s="53"/>
      <c r="C27" s="57"/>
      <c r="D27" s="60"/>
      <c r="E27" s="58"/>
      <c r="F27" s="58"/>
      <c r="G27" s="58"/>
      <c r="H27" s="58"/>
      <c r="I27" s="57"/>
    </row>
    <row r="28" spans="1:10" x14ac:dyDescent="0.2">
      <c r="A28" s="61"/>
      <c r="B28" s="62"/>
      <c r="C28" s="57"/>
      <c r="D28" s="17">
        <v>0</v>
      </c>
      <c r="E28" s="17">
        <v>0</v>
      </c>
      <c r="F28" s="17">
        <v>0</v>
      </c>
      <c r="G28" s="17"/>
      <c r="H28" s="17"/>
      <c r="I28" s="1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10" x14ac:dyDescent="0.2">
      <c r="A32" s="52"/>
      <c r="B32" s="53"/>
      <c r="C32" s="57"/>
      <c r="D32" s="17"/>
      <c r="E32" s="17"/>
      <c r="F32" s="17"/>
      <c r="G32" s="17"/>
      <c r="H32" s="17"/>
      <c r="I32" s="17"/>
    </row>
    <row r="33" spans="1:9" x14ac:dyDescent="0.2">
      <c r="A33" s="52" t="s">
        <v>42</v>
      </c>
      <c r="B33" s="53"/>
      <c r="C33" s="57">
        <f>+C22+C23-C24+C31</f>
        <v>0</v>
      </c>
      <c r="D33" s="57">
        <f t="shared" ref="D33:I33" si="2">+D22+D23-D24+D31</f>
        <v>22986</v>
      </c>
      <c r="E33" s="57">
        <f>+E22+E23-E24+E31</f>
        <v>32560</v>
      </c>
      <c r="F33" s="57">
        <f t="shared" si="2"/>
        <v>22839</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v>250000</v>
      </c>
      <c r="E35" s="64">
        <v>194335</v>
      </c>
      <c r="F35" s="17">
        <v>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-227014</v>
      </c>
      <c r="E37" s="66">
        <f t="shared" si="3"/>
        <v>-161775</v>
      </c>
      <c r="F37" s="67">
        <f t="shared" si="3"/>
        <v>22839</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D23" sqref="D23:F23"/>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336</v>
      </c>
      <c r="I2" s="12"/>
    </row>
    <row r="3" spans="1:9" x14ac:dyDescent="0.2">
      <c r="A3" s="18" t="s">
        <v>3</v>
      </c>
      <c r="B3" s="15" t="s">
        <v>337</v>
      </c>
      <c r="C3" s="12"/>
      <c r="D3" s="12"/>
      <c r="E3" s="20"/>
      <c r="F3" s="18"/>
      <c r="G3" s="50" t="s">
        <v>5</v>
      </c>
      <c r="H3" s="13" t="s">
        <v>338</v>
      </c>
      <c r="I3" s="13"/>
    </row>
    <row r="4" spans="1:9" x14ac:dyDescent="0.2">
      <c r="A4" s="18" t="s">
        <v>6</v>
      </c>
      <c r="B4" s="15" t="s">
        <v>357</v>
      </c>
      <c r="C4" s="12"/>
      <c r="D4" s="12"/>
      <c r="E4" s="20"/>
      <c r="F4" s="18"/>
      <c r="G4" s="50" t="s">
        <v>8</v>
      </c>
      <c r="H4" s="15" t="s">
        <v>9</v>
      </c>
      <c r="I4" s="12"/>
    </row>
    <row r="5" spans="1:9" x14ac:dyDescent="0.2">
      <c r="A5" s="18" t="s">
        <v>10</v>
      </c>
      <c r="B5" s="15" t="s">
        <v>358</v>
      </c>
      <c r="C5" s="13"/>
      <c r="D5" s="13"/>
      <c r="E5" s="20"/>
      <c r="F5" s="18"/>
      <c r="G5" s="50" t="s">
        <v>12</v>
      </c>
      <c r="H5" s="51" t="s">
        <v>359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360</v>
      </c>
      <c r="B9" s="18"/>
      <c r="C9" s="20"/>
      <c r="D9" s="20"/>
      <c r="E9" s="20"/>
      <c r="F9" s="20"/>
      <c r="G9" s="20"/>
      <c r="H9" s="20"/>
      <c r="I9" s="20"/>
    </row>
    <row r="10" spans="1:9" x14ac:dyDescent="0.2">
      <c r="A10" s="18" t="s">
        <v>361</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83"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22" t="s">
        <v>362</v>
      </c>
      <c r="B14" s="18"/>
      <c r="C14" s="20"/>
      <c r="D14" s="20"/>
      <c r="E14" s="20"/>
      <c r="F14" s="20"/>
      <c r="G14" s="20"/>
      <c r="H14" s="20"/>
      <c r="I14" s="20"/>
    </row>
    <row r="15" spans="1:9" x14ac:dyDescent="0.2">
      <c r="A15" s="22"/>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c r="D23" s="17">
        <v>77195</v>
      </c>
      <c r="E23" s="17">
        <v>0</v>
      </c>
      <c r="F23" s="17">
        <v>79920</v>
      </c>
      <c r="G23" s="17"/>
      <c r="H23" s="17"/>
      <c r="I23" s="17"/>
    </row>
    <row r="24" spans="1:9" x14ac:dyDescent="0.2">
      <c r="A24" s="52" t="s">
        <v>36</v>
      </c>
      <c r="B24" s="53"/>
      <c r="C24" s="57"/>
      <c r="D24" s="17">
        <f t="shared" ref="D24:I24" si="0">C35</f>
        <v>0</v>
      </c>
      <c r="E24" s="17">
        <f t="shared" si="0"/>
        <v>0</v>
      </c>
      <c r="F24" s="17">
        <f t="shared" si="0"/>
        <v>0</v>
      </c>
      <c r="G24" s="17">
        <f t="shared" si="0"/>
        <v>35</v>
      </c>
      <c r="H24" s="17">
        <f t="shared" si="0"/>
        <v>35</v>
      </c>
      <c r="I24" s="17">
        <f t="shared" si="0"/>
        <v>35</v>
      </c>
    </row>
    <row r="25" spans="1:9" x14ac:dyDescent="0.2">
      <c r="A25" s="52" t="s">
        <v>37</v>
      </c>
      <c r="B25" s="53"/>
      <c r="C25" s="57"/>
      <c r="D25" s="17"/>
      <c r="E25" s="17"/>
      <c r="F25" s="17">
        <v>34066</v>
      </c>
      <c r="G25" s="17"/>
      <c r="H25" s="17"/>
      <c r="I25" s="17"/>
    </row>
    <row r="26" spans="1:9" x14ac:dyDescent="0.2">
      <c r="A26" s="52" t="s">
        <v>38</v>
      </c>
      <c r="B26" s="53"/>
      <c r="C26" s="57"/>
      <c r="D26" s="17"/>
      <c r="E26" s="17"/>
      <c r="F26" s="57">
        <v>34031</v>
      </c>
      <c r="G26" s="17"/>
      <c r="H26" s="17"/>
      <c r="I26" s="17"/>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c r="D30" s="17">
        <v>0</v>
      </c>
      <c r="E30" s="17">
        <v>0</v>
      </c>
      <c r="F30" s="17">
        <v>0</v>
      </c>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0</v>
      </c>
      <c r="D35" s="57">
        <f t="shared" ref="D35:I35" si="2">+D24+D25-D26+D33</f>
        <v>0</v>
      </c>
      <c r="E35" s="57">
        <f>+E24+E25-E26+E33</f>
        <v>0</v>
      </c>
      <c r="F35" s="57">
        <f t="shared" si="2"/>
        <v>35</v>
      </c>
      <c r="G35" s="57">
        <f>+G24+G25-G26+G33</f>
        <v>35</v>
      </c>
      <c r="H35" s="57">
        <f>+H24+H25-H26+H33</f>
        <v>35</v>
      </c>
      <c r="I35" s="57">
        <f t="shared" si="2"/>
        <v>35</v>
      </c>
    </row>
    <row r="36" spans="1:9" x14ac:dyDescent="0.2">
      <c r="A36" s="61"/>
      <c r="B36" s="62"/>
      <c r="C36" s="63"/>
      <c r="D36" s="64"/>
      <c r="E36" s="64"/>
      <c r="F36" s="17"/>
      <c r="G36" s="17"/>
      <c r="H36" s="17"/>
      <c r="I36" s="17"/>
    </row>
    <row r="37" spans="1:9" x14ac:dyDescent="0.2">
      <c r="A37" s="52" t="s">
        <v>43</v>
      </c>
      <c r="B37" s="53"/>
      <c r="C37" s="63"/>
      <c r="D37" s="64"/>
      <c r="E37" s="64"/>
      <c r="F37" s="17">
        <v>26108</v>
      </c>
      <c r="G37" s="17"/>
      <c r="H37" s="17"/>
      <c r="I37" s="17"/>
    </row>
    <row r="38" spans="1:9" x14ac:dyDescent="0.2">
      <c r="A38" s="61"/>
      <c r="B38" s="62"/>
      <c r="C38" s="63"/>
      <c r="D38" s="64"/>
      <c r="E38" s="64"/>
      <c r="F38" s="17"/>
      <c r="G38" s="17"/>
      <c r="H38" s="17"/>
      <c r="I38" s="17"/>
    </row>
    <row r="39" spans="1:9" x14ac:dyDescent="0.2">
      <c r="A39" s="52" t="s">
        <v>44</v>
      </c>
      <c r="B39" s="65"/>
      <c r="C39" s="66">
        <f>C35-C37</f>
        <v>0</v>
      </c>
      <c r="D39" s="66">
        <f t="shared" ref="D39:I39" si="3">D35-D37</f>
        <v>0</v>
      </c>
      <c r="E39" s="66">
        <f t="shared" si="3"/>
        <v>0</v>
      </c>
      <c r="F39" s="67">
        <f t="shared" si="3"/>
        <v>-26073</v>
      </c>
      <c r="G39" s="67">
        <f t="shared" si="3"/>
        <v>35</v>
      </c>
      <c r="H39" s="67">
        <f t="shared" si="3"/>
        <v>35</v>
      </c>
      <c r="I39" s="67">
        <f t="shared" si="3"/>
        <v>35</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zoomScaleNormal="100" workbookViewId="0">
      <selection activeCell="L31" sqref="L31"/>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421</v>
      </c>
      <c r="C4" s="12"/>
      <c r="D4" s="12"/>
      <c r="E4" s="20"/>
      <c r="F4" s="18"/>
      <c r="G4" s="50" t="s">
        <v>8</v>
      </c>
      <c r="H4" s="15" t="s">
        <v>382</v>
      </c>
      <c r="I4" s="12"/>
    </row>
    <row r="5" spans="1:10" x14ac:dyDescent="0.2">
      <c r="A5" s="18" t="s">
        <v>10</v>
      </c>
      <c r="B5" s="15" t="s">
        <v>396</v>
      </c>
      <c r="C5" s="13"/>
      <c r="D5" s="13"/>
      <c r="E5" s="20"/>
      <c r="F5" s="18"/>
      <c r="G5" s="50" t="s">
        <v>12</v>
      </c>
      <c r="H5" s="51" t="s">
        <v>422</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39" t="s">
        <v>423</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9"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22" t="s">
        <v>424</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1" x14ac:dyDescent="0.2">
      <c r="A17" s="43" t="s">
        <v>425</v>
      </c>
      <c r="B17" s="20"/>
      <c r="C17" s="20"/>
      <c r="D17" s="20"/>
      <c r="E17" s="20"/>
      <c r="F17" s="20"/>
      <c r="G17" s="20"/>
      <c r="H17" s="20"/>
      <c r="I17" s="20"/>
    </row>
    <row r="18" spans="1:11" x14ac:dyDescent="0.2">
      <c r="A18" s="43" t="s">
        <v>426</v>
      </c>
      <c r="B18" s="20"/>
      <c r="C18" s="20"/>
      <c r="D18" s="20"/>
      <c r="E18" s="20"/>
      <c r="F18" s="20"/>
      <c r="G18" s="20"/>
      <c r="H18" s="20"/>
      <c r="I18" s="20"/>
    </row>
    <row r="19" spans="1:11" x14ac:dyDescent="0.2">
      <c r="A19" s="120" t="s">
        <v>25</v>
      </c>
      <c r="B19" s="121"/>
      <c r="C19" s="121"/>
      <c r="D19" s="121"/>
      <c r="E19" s="121"/>
      <c r="F19" s="121"/>
      <c r="G19" s="121"/>
      <c r="H19" s="121"/>
      <c r="I19" s="122"/>
    </row>
    <row r="20" spans="1:11" x14ac:dyDescent="0.2">
      <c r="A20" s="52"/>
      <c r="B20" s="53"/>
      <c r="C20" s="54" t="s">
        <v>26</v>
      </c>
      <c r="D20" s="54" t="s">
        <v>27</v>
      </c>
      <c r="E20" s="54" t="s">
        <v>28</v>
      </c>
      <c r="F20" s="54" t="s">
        <v>29</v>
      </c>
      <c r="G20" s="54" t="s">
        <v>30</v>
      </c>
      <c r="H20" s="54" t="s">
        <v>31</v>
      </c>
      <c r="I20" s="54" t="s">
        <v>32</v>
      </c>
    </row>
    <row r="21" spans="1:11" x14ac:dyDescent="0.2">
      <c r="A21" s="52"/>
      <c r="B21" s="53"/>
      <c r="C21" s="55" t="s">
        <v>33</v>
      </c>
      <c r="D21" s="56" t="s">
        <v>33</v>
      </c>
      <c r="E21" s="55" t="s">
        <v>33</v>
      </c>
      <c r="F21" s="55" t="s">
        <v>33</v>
      </c>
      <c r="G21" s="55" t="s">
        <v>34</v>
      </c>
      <c r="H21" s="55" t="s">
        <v>34</v>
      </c>
      <c r="I21" s="55" t="s">
        <v>34</v>
      </c>
    </row>
    <row r="22" spans="1:11" x14ac:dyDescent="0.2">
      <c r="A22" s="52" t="s">
        <v>35</v>
      </c>
      <c r="B22" s="53"/>
      <c r="C22" s="57"/>
      <c r="D22" s="17">
        <v>306000</v>
      </c>
      <c r="E22" s="17"/>
      <c r="F22" s="17">
        <v>243202</v>
      </c>
      <c r="G22" s="17">
        <v>0</v>
      </c>
      <c r="H22" s="17">
        <v>0</v>
      </c>
      <c r="I22" s="17">
        <v>0</v>
      </c>
      <c r="J22" s="14"/>
    </row>
    <row r="23" spans="1:11" x14ac:dyDescent="0.2">
      <c r="A23" s="52" t="s">
        <v>36</v>
      </c>
      <c r="B23" s="53"/>
      <c r="C23" s="57"/>
      <c r="D23" s="17">
        <f>C34</f>
        <v>0</v>
      </c>
      <c r="E23" s="17">
        <f t="shared" ref="E23:I23" si="0">D34</f>
        <v>0</v>
      </c>
      <c r="F23" s="17">
        <f t="shared" si="0"/>
        <v>0</v>
      </c>
      <c r="G23" s="17">
        <f t="shared" si="0"/>
        <v>11224</v>
      </c>
      <c r="H23" s="17">
        <f t="shared" si="0"/>
        <v>11224</v>
      </c>
      <c r="I23" s="17">
        <f t="shared" si="0"/>
        <v>0</v>
      </c>
    </row>
    <row r="24" spans="1:11" x14ac:dyDescent="0.2">
      <c r="A24" s="52" t="s">
        <v>37</v>
      </c>
      <c r="B24" s="53"/>
      <c r="C24" s="57"/>
      <c r="D24" s="17">
        <v>0</v>
      </c>
      <c r="E24" s="17">
        <v>78213</v>
      </c>
      <c r="F24" s="17">
        <v>332811</v>
      </c>
      <c r="G24" s="17">
        <v>85000</v>
      </c>
      <c r="H24" s="17">
        <v>53178</v>
      </c>
      <c r="I24" s="17"/>
      <c r="J24" s="14"/>
      <c r="K24" s="14">
        <f>+J22-J24</f>
        <v>0</v>
      </c>
    </row>
    <row r="25" spans="1:11" x14ac:dyDescent="0.2">
      <c r="A25" s="52" t="s">
        <v>38</v>
      </c>
      <c r="B25" s="53"/>
      <c r="C25" s="57"/>
      <c r="D25" s="17">
        <v>0</v>
      </c>
      <c r="E25" s="17">
        <v>78213</v>
      </c>
      <c r="F25" s="57">
        <v>321587</v>
      </c>
      <c r="G25" s="17">
        <v>85000</v>
      </c>
      <c r="H25" s="17">
        <v>64402</v>
      </c>
      <c r="I25" s="17"/>
    </row>
    <row r="26" spans="1:11" x14ac:dyDescent="0.2">
      <c r="A26" s="52"/>
      <c r="B26" s="53"/>
      <c r="C26" s="57"/>
      <c r="D26" s="17"/>
      <c r="E26" s="17"/>
      <c r="F26" s="17"/>
      <c r="G26" s="17"/>
      <c r="H26" s="17"/>
      <c r="I26" s="17"/>
    </row>
    <row r="27" spans="1:11" x14ac:dyDescent="0.2">
      <c r="A27" s="52" t="s">
        <v>39</v>
      </c>
      <c r="B27" s="13"/>
      <c r="C27" s="58"/>
      <c r="D27" s="58"/>
      <c r="E27" s="58"/>
      <c r="F27" s="58"/>
      <c r="G27" s="58"/>
      <c r="H27" s="58"/>
      <c r="I27" s="57"/>
    </row>
    <row r="28" spans="1:11" x14ac:dyDescent="0.2">
      <c r="A28" s="59" t="s">
        <v>40</v>
      </c>
      <c r="B28" s="53"/>
      <c r="C28" s="57"/>
      <c r="D28" s="60"/>
      <c r="E28" s="58"/>
      <c r="F28" s="58"/>
      <c r="G28" s="58"/>
      <c r="H28" s="58"/>
      <c r="I28" s="57"/>
    </row>
    <row r="29" spans="1:11" x14ac:dyDescent="0.2">
      <c r="A29" s="61"/>
      <c r="B29" s="62"/>
      <c r="C29" s="57"/>
      <c r="D29" s="17">
        <v>0</v>
      </c>
      <c r="E29" s="17">
        <v>0</v>
      </c>
      <c r="F29" s="17">
        <v>0</v>
      </c>
      <c r="G29" s="17"/>
      <c r="H29" s="17"/>
      <c r="I29" s="17"/>
    </row>
    <row r="30" spans="1:11" x14ac:dyDescent="0.2">
      <c r="A30" s="61"/>
      <c r="B30" s="62"/>
      <c r="C30" s="57"/>
      <c r="D30" s="17"/>
      <c r="E30" s="17"/>
      <c r="F30" s="17"/>
      <c r="G30" s="17"/>
      <c r="H30" s="17"/>
      <c r="I30" s="17"/>
    </row>
    <row r="31" spans="1:11" x14ac:dyDescent="0.2">
      <c r="A31" s="61"/>
      <c r="B31" s="62"/>
      <c r="C31" s="57"/>
      <c r="D31" s="17"/>
      <c r="E31" s="17"/>
      <c r="F31" s="17"/>
      <c r="G31" s="17"/>
      <c r="H31" s="17"/>
      <c r="I31" s="17"/>
    </row>
    <row r="32" spans="1:11"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11224</v>
      </c>
      <c r="G34" s="57">
        <f>+G23+G24-G25+G32</f>
        <v>11224</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190801</v>
      </c>
      <c r="F36" s="17">
        <v>64547</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-190801</v>
      </c>
      <c r="F38" s="67">
        <f t="shared" si="3"/>
        <v>-53323</v>
      </c>
      <c r="G38" s="67">
        <f t="shared" si="3"/>
        <v>11224</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J46" sqref="J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319</v>
      </c>
      <c r="I2" s="12"/>
    </row>
    <row r="3" spans="1:9" x14ac:dyDescent="0.2">
      <c r="A3" s="18" t="s">
        <v>3</v>
      </c>
      <c r="B3" s="12" t="s">
        <v>320</v>
      </c>
      <c r="C3" s="12"/>
      <c r="D3" s="12"/>
      <c r="E3" s="20"/>
      <c r="F3" s="18"/>
      <c r="G3" s="50" t="s">
        <v>5</v>
      </c>
      <c r="H3" s="13" t="s">
        <v>321</v>
      </c>
      <c r="I3" s="13"/>
    </row>
    <row r="4" spans="1:9" x14ac:dyDescent="0.2">
      <c r="A4" s="18" t="s">
        <v>6</v>
      </c>
      <c r="B4" s="15" t="s">
        <v>322</v>
      </c>
      <c r="C4" s="12"/>
      <c r="D4" s="12"/>
      <c r="E4" s="20"/>
      <c r="F4" s="18"/>
      <c r="G4" s="50" t="s">
        <v>8</v>
      </c>
      <c r="H4" s="15" t="s">
        <v>9</v>
      </c>
      <c r="I4" s="12"/>
    </row>
    <row r="5" spans="1:9" x14ac:dyDescent="0.2">
      <c r="A5" s="18" t="s">
        <v>10</v>
      </c>
      <c r="B5" s="15" t="s">
        <v>145</v>
      </c>
      <c r="C5" s="13"/>
      <c r="D5" s="13"/>
      <c r="E5" s="20"/>
      <c r="F5" s="18"/>
      <c r="G5" s="50" t="s">
        <v>12</v>
      </c>
      <c r="H5" s="51" t="s">
        <v>323</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31" t="s">
        <v>324</v>
      </c>
      <c r="B9" s="131"/>
      <c r="C9" s="131"/>
      <c r="D9" s="131"/>
      <c r="E9" s="131"/>
      <c r="F9" s="131"/>
      <c r="G9" s="131"/>
      <c r="H9" s="131"/>
      <c r="I9" s="131"/>
    </row>
    <row r="10" spans="1:9" x14ac:dyDescent="0.2">
      <c r="A10" s="18" t="s">
        <v>18</v>
      </c>
      <c r="B10" s="18"/>
      <c r="C10" s="20"/>
      <c r="D10" s="20"/>
      <c r="E10" s="20"/>
      <c r="F10" s="20"/>
      <c r="G10" s="20"/>
      <c r="H10" s="20"/>
      <c r="I10" s="20"/>
    </row>
    <row r="11" spans="1:9" x14ac:dyDescent="0.2">
      <c r="A11" s="132" t="s">
        <v>325</v>
      </c>
      <c r="B11" s="132"/>
      <c r="C11" s="132"/>
      <c r="D11" s="132"/>
      <c r="E11" s="132"/>
      <c r="F11" s="132"/>
      <c r="G11" s="132"/>
      <c r="H11" s="132"/>
      <c r="I11" s="132"/>
    </row>
    <row r="12" spans="1:9" x14ac:dyDescent="0.2">
      <c r="A12" s="18" t="s">
        <v>20</v>
      </c>
      <c r="B12" s="18"/>
      <c r="C12" s="20"/>
      <c r="D12" s="20"/>
      <c r="E12" s="20"/>
      <c r="F12" s="20"/>
      <c r="G12" s="20"/>
      <c r="H12" s="20"/>
      <c r="I12" s="20"/>
    </row>
    <row r="13" spans="1:9" ht="28.5" customHeight="1" x14ac:dyDescent="0.2">
      <c r="A13" s="131" t="s">
        <v>326</v>
      </c>
      <c r="B13" s="131"/>
      <c r="C13" s="131"/>
      <c r="D13" s="131"/>
      <c r="E13" s="131"/>
      <c r="F13" s="131"/>
      <c r="G13" s="131"/>
      <c r="H13" s="131"/>
      <c r="I13" s="131"/>
    </row>
    <row r="14" spans="1:9" x14ac:dyDescent="0.2">
      <c r="A14" s="19" t="s">
        <v>23</v>
      </c>
      <c r="B14" s="18"/>
      <c r="C14" s="20"/>
      <c r="D14" s="20"/>
      <c r="E14" s="20"/>
      <c r="F14" s="20"/>
      <c r="G14" s="20"/>
      <c r="H14" s="20"/>
      <c r="I14" s="20"/>
    </row>
    <row r="15" spans="1:9" x14ac:dyDescent="0.2">
      <c r="A15" s="19" t="s">
        <v>327</v>
      </c>
      <c r="B15" s="18"/>
      <c r="C15" s="20"/>
      <c r="D15" s="20"/>
      <c r="E15" s="20"/>
      <c r="F15" s="20"/>
      <c r="G15" s="20"/>
      <c r="H15" s="20"/>
      <c r="I15" s="20"/>
    </row>
    <row r="16" spans="1:9" x14ac:dyDescent="0.2">
      <c r="A16" s="19" t="s">
        <v>24</v>
      </c>
      <c r="B16" s="18"/>
      <c r="C16" s="20"/>
      <c r="D16" s="20"/>
      <c r="E16" s="20"/>
      <c r="F16" s="20"/>
      <c r="G16" s="20"/>
      <c r="H16" s="20"/>
      <c r="I16" s="20"/>
    </row>
    <row r="17" spans="1:9" x14ac:dyDescent="0.2">
      <c r="A17" s="19" t="s">
        <v>328</v>
      </c>
      <c r="B17" s="18"/>
      <c r="C17" s="20"/>
      <c r="D17" s="20"/>
      <c r="E17" s="20"/>
      <c r="F17" s="20"/>
      <c r="G17" s="20"/>
      <c r="H17" s="20"/>
      <c r="I17" s="20"/>
    </row>
    <row r="18" spans="1:9" x14ac:dyDescent="0.2">
      <c r="A18" s="20" t="s">
        <v>329</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v>70000</v>
      </c>
      <c r="F22" s="17"/>
      <c r="G22" s="17"/>
      <c r="H22" s="17"/>
      <c r="I22" s="17"/>
    </row>
    <row r="23" spans="1:9" x14ac:dyDescent="0.2">
      <c r="A23" s="52" t="s">
        <v>36</v>
      </c>
      <c r="B23" s="53"/>
      <c r="C23" s="57"/>
      <c r="D23" s="17">
        <f t="shared" ref="D23:I23" si="0">C34</f>
        <v>0</v>
      </c>
      <c r="E23" s="17">
        <f t="shared" si="0"/>
        <v>0</v>
      </c>
      <c r="F23" s="17">
        <f t="shared" si="0"/>
        <v>180</v>
      </c>
      <c r="G23" s="17">
        <f t="shared" si="0"/>
        <v>0</v>
      </c>
      <c r="H23" s="17"/>
      <c r="I23" s="17">
        <f t="shared" si="0"/>
        <v>0</v>
      </c>
    </row>
    <row r="24" spans="1:9" x14ac:dyDescent="0.2">
      <c r="A24" s="52" t="s">
        <v>37</v>
      </c>
      <c r="B24" s="53"/>
      <c r="C24" s="57"/>
      <c r="D24" s="17"/>
      <c r="E24" s="17">
        <v>453</v>
      </c>
      <c r="F24" s="17">
        <v>37773</v>
      </c>
      <c r="G24" s="17">
        <v>32047</v>
      </c>
      <c r="H24" s="17"/>
      <c r="I24" s="17"/>
    </row>
    <row r="25" spans="1:9" x14ac:dyDescent="0.2">
      <c r="A25" s="52" t="s">
        <v>38</v>
      </c>
      <c r="B25" s="53"/>
      <c r="C25" s="57"/>
      <c r="D25" s="17"/>
      <c r="E25" s="57">
        <v>273</v>
      </c>
      <c r="F25" s="57">
        <v>37953</v>
      </c>
      <c r="G25" s="17">
        <v>27543</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c r="E29" s="17"/>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180</v>
      </c>
      <c r="F34" s="57">
        <f t="shared" si="2"/>
        <v>0</v>
      </c>
      <c r="G34" s="57">
        <f>+G23+G24-G25+G32</f>
        <v>4504</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c r="F36" s="17"/>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180</v>
      </c>
      <c r="F38" s="67">
        <f t="shared" si="3"/>
        <v>0</v>
      </c>
      <c r="G38" s="67">
        <f t="shared" si="3"/>
        <v>4504</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4">
    <mergeCell ref="A9:I9"/>
    <mergeCell ref="A11:I11"/>
    <mergeCell ref="A13:I13"/>
    <mergeCell ref="A19:I19"/>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51" t="s">
        <v>131</v>
      </c>
      <c r="C4" s="13"/>
      <c r="D4" s="13"/>
      <c r="E4" s="20"/>
      <c r="F4" s="18"/>
      <c r="G4" s="50" t="s">
        <v>8</v>
      </c>
      <c r="H4" s="15" t="s">
        <v>9</v>
      </c>
      <c r="I4" s="12"/>
    </row>
    <row r="5" spans="1:9" ht="12.75" customHeight="1" x14ac:dyDescent="0.2">
      <c r="A5" s="18" t="s">
        <v>10</v>
      </c>
      <c r="B5" s="137" t="s">
        <v>132</v>
      </c>
      <c r="C5" s="137"/>
      <c r="D5" s="137"/>
      <c r="E5" s="20"/>
      <c r="F5" s="18"/>
      <c r="G5" s="50" t="s">
        <v>12</v>
      </c>
      <c r="H5" s="51" t="s">
        <v>133</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134</v>
      </c>
      <c r="B9" s="18"/>
      <c r="C9" s="20"/>
      <c r="D9" s="20"/>
      <c r="E9" s="20"/>
      <c r="F9" s="20"/>
      <c r="G9" s="20"/>
      <c r="H9" s="20"/>
      <c r="I9" s="20"/>
    </row>
    <row r="10" spans="1:9" x14ac:dyDescent="0.2">
      <c r="A10" s="18" t="s">
        <v>135</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136</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78" t="s">
        <v>137</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c r="E22" s="17">
        <v>75000</v>
      </c>
      <c r="F22" s="17"/>
      <c r="G22" s="17"/>
      <c r="H22" s="17"/>
      <c r="I22" s="17"/>
    </row>
    <row r="23" spans="1:10" x14ac:dyDescent="0.2">
      <c r="A23" s="52" t="s">
        <v>36</v>
      </c>
      <c r="B23" s="53"/>
      <c r="C23" s="57"/>
      <c r="D23" s="17">
        <f t="shared" ref="D23:I23" si="0">C34</f>
        <v>0</v>
      </c>
      <c r="E23" s="17">
        <f t="shared" si="0"/>
        <v>0</v>
      </c>
      <c r="F23" s="17">
        <f t="shared" si="0"/>
        <v>1210</v>
      </c>
      <c r="G23" s="17">
        <f t="shared" si="0"/>
        <v>990</v>
      </c>
      <c r="H23" s="17">
        <f t="shared" si="0"/>
        <v>3990</v>
      </c>
      <c r="I23" s="17">
        <f t="shared" si="0"/>
        <v>0</v>
      </c>
    </row>
    <row r="24" spans="1:10" x14ac:dyDescent="0.2">
      <c r="A24" s="52" t="s">
        <v>37</v>
      </c>
      <c r="B24" s="53"/>
      <c r="C24" s="57"/>
      <c r="D24" s="17"/>
      <c r="E24" s="17">
        <v>1371</v>
      </c>
      <c r="F24" s="17">
        <v>30124</v>
      </c>
      <c r="G24" s="17">
        <v>33000</v>
      </c>
      <c r="H24" s="17">
        <v>10505</v>
      </c>
      <c r="I24" s="17"/>
      <c r="J24" s="14"/>
    </row>
    <row r="25" spans="1:10" x14ac:dyDescent="0.2">
      <c r="A25" s="52" t="s">
        <v>38</v>
      </c>
      <c r="B25" s="53"/>
      <c r="C25" s="57"/>
      <c r="D25" s="17"/>
      <c r="E25" s="17">
        <v>161</v>
      </c>
      <c r="F25" s="57">
        <v>30344</v>
      </c>
      <c r="G25" s="17">
        <v>30000</v>
      </c>
      <c r="H25" s="17">
        <v>14495</v>
      </c>
      <c r="I25" s="17"/>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1210</v>
      </c>
      <c r="F34" s="57">
        <f t="shared" si="2"/>
        <v>990</v>
      </c>
      <c r="G34" s="57">
        <f>+G23+G24-G25+G32</f>
        <v>3990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3135</v>
      </c>
      <c r="F36" s="17">
        <v>8505</v>
      </c>
      <c r="G36" s="17">
        <v>3990</v>
      </c>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-1925</v>
      </c>
      <c r="F38" s="67">
        <f t="shared" si="3"/>
        <v>-7515</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2">
    <mergeCell ref="B5:D5"/>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zoomScaleNormal="100" workbookViewId="0">
      <selection activeCell="A21" sqref="A21:I21"/>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18" t="s">
        <v>467</v>
      </c>
      <c r="I2" s="12"/>
    </row>
    <row r="3" spans="1:10" x14ac:dyDescent="0.2">
      <c r="A3" s="18" t="s">
        <v>3</v>
      </c>
      <c r="B3" s="12" t="s">
        <v>4</v>
      </c>
      <c r="C3" s="12"/>
      <c r="D3" s="12"/>
      <c r="E3" s="20"/>
      <c r="F3" s="18"/>
      <c r="G3" s="50" t="s">
        <v>5</v>
      </c>
      <c r="H3" s="119" t="s">
        <v>469</v>
      </c>
      <c r="I3" s="13"/>
    </row>
    <row r="4" spans="1:10" x14ac:dyDescent="0.2">
      <c r="A4" s="18" t="s">
        <v>6</v>
      </c>
      <c r="B4" s="15" t="s">
        <v>7</v>
      </c>
      <c r="C4" s="12"/>
      <c r="D4" s="12"/>
      <c r="E4" s="20"/>
      <c r="F4" s="18"/>
      <c r="G4" s="50" t="s">
        <v>8</v>
      </c>
      <c r="H4" s="12" t="s">
        <v>9</v>
      </c>
      <c r="I4" s="12"/>
    </row>
    <row r="5" spans="1:10" x14ac:dyDescent="0.2">
      <c r="A5" s="18" t="s">
        <v>10</v>
      </c>
      <c r="B5" s="12" t="s">
        <v>11</v>
      </c>
      <c r="C5" s="13"/>
      <c r="D5" s="13"/>
      <c r="E5" s="20"/>
      <c r="F5" s="18"/>
      <c r="G5" s="50" t="s">
        <v>12</v>
      </c>
      <c r="H5" s="13" t="s">
        <v>13</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27" customHeight="1" x14ac:dyDescent="0.2">
      <c r="A9" s="18" t="s">
        <v>15</v>
      </c>
      <c r="B9" s="18"/>
      <c r="C9" s="20"/>
      <c r="D9" s="20"/>
      <c r="E9" s="20"/>
      <c r="F9" s="20"/>
      <c r="G9" s="20"/>
      <c r="H9" s="20"/>
      <c r="I9" s="20"/>
      <c r="J9" s="10"/>
    </row>
    <row r="10" spans="1:10" x14ac:dyDescent="0.2">
      <c r="A10" s="18" t="s">
        <v>16</v>
      </c>
      <c r="B10" s="18"/>
      <c r="C10" s="20"/>
      <c r="D10" s="20"/>
      <c r="E10" s="20"/>
      <c r="F10" s="20"/>
      <c r="G10" s="20"/>
      <c r="H10" s="20"/>
      <c r="I10" s="20"/>
    </row>
    <row r="11" spans="1:10" x14ac:dyDescent="0.2">
      <c r="A11" s="18" t="s">
        <v>17</v>
      </c>
      <c r="B11" s="18"/>
      <c r="C11" s="20"/>
      <c r="D11" s="20"/>
      <c r="E11" s="20"/>
      <c r="F11" s="20"/>
      <c r="G11" s="20"/>
      <c r="H11" s="20"/>
      <c r="I11" s="20"/>
    </row>
    <row r="12" spans="1:10" x14ac:dyDescent="0.2">
      <c r="A12" s="18" t="s">
        <v>18</v>
      </c>
      <c r="B12" s="18"/>
      <c r="C12" s="20"/>
      <c r="D12" s="20"/>
      <c r="E12" s="20"/>
      <c r="F12" s="20"/>
      <c r="G12" s="20"/>
      <c r="H12" s="20"/>
      <c r="I12" s="20"/>
    </row>
    <row r="13" spans="1:10" x14ac:dyDescent="0.2">
      <c r="A13" s="132" t="s">
        <v>19</v>
      </c>
      <c r="B13" s="132"/>
      <c r="C13" s="132"/>
      <c r="D13" s="132"/>
      <c r="E13" s="132"/>
      <c r="F13" s="132"/>
      <c r="G13" s="132"/>
      <c r="H13" s="132"/>
      <c r="I13" s="132"/>
    </row>
    <row r="14" spans="1:10" x14ac:dyDescent="0.2">
      <c r="A14" s="18" t="s">
        <v>20</v>
      </c>
      <c r="B14" s="18"/>
      <c r="C14" s="20"/>
      <c r="D14" s="20"/>
      <c r="E14" s="20"/>
      <c r="F14" s="20"/>
      <c r="G14" s="20"/>
      <c r="H14" s="20"/>
      <c r="I14" s="20"/>
    </row>
    <row r="15" spans="1:10" x14ac:dyDescent="0.2">
      <c r="A15" s="18" t="s">
        <v>21</v>
      </c>
      <c r="B15" s="18"/>
      <c r="C15" s="20"/>
      <c r="D15" s="20"/>
      <c r="E15" s="20"/>
      <c r="F15" s="20"/>
      <c r="G15" s="20"/>
      <c r="H15" s="20"/>
      <c r="I15" s="20"/>
    </row>
    <row r="16" spans="1:10" x14ac:dyDescent="0.2">
      <c r="A16" s="18" t="s">
        <v>22</v>
      </c>
      <c r="B16" s="18"/>
      <c r="C16" s="20"/>
      <c r="D16" s="20"/>
      <c r="E16" s="20"/>
      <c r="F16" s="20"/>
      <c r="G16" s="20"/>
      <c r="H16" s="20"/>
      <c r="I16" s="20"/>
    </row>
    <row r="17" spans="1:9" x14ac:dyDescent="0.2">
      <c r="A17" s="19" t="s">
        <v>23</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24</v>
      </c>
      <c r="B19" s="18"/>
      <c r="C19" s="20"/>
      <c r="D19" s="20"/>
      <c r="E19" s="20"/>
      <c r="F19" s="20"/>
      <c r="G19" s="20"/>
      <c r="H19" s="20"/>
      <c r="I19" s="20"/>
    </row>
    <row r="20" spans="1:9" x14ac:dyDescent="0.2">
      <c r="A20" s="78" t="s">
        <v>504</v>
      </c>
      <c r="B20" s="20"/>
      <c r="C20" s="20"/>
      <c r="D20" s="20"/>
      <c r="E20" s="20"/>
      <c r="F20" s="20"/>
      <c r="G20" s="20"/>
      <c r="H20" s="20"/>
      <c r="I20" s="20"/>
    </row>
    <row r="21" spans="1:9" x14ac:dyDescent="0.2">
      <c r="A21" s="120" t="s">
        <v>25</v>
      </c>
      <c r="B21" s="121"/>
      <c r="C21" s="121"/>
      <c r="D21" s="121"/>
      <c r="E21" s="121"/>
      <c r="F21" s="121"/>
      <c r="G21" s="121"/>
      <c r="H21" s="121"/>
      <c r="I21" s="122"/>
    </row>
    <row r="22" spans="1:9" x14ac:dyDescent="0.2">
      <c r="A22" s="52"/>
      <c r="B22" s="53"/>
      <c r="C22" s="54" t="s">
        <v>26</v>
      </c>
      <c r="D22" s="54" t="s">
        <v>27</v>
      </c>
      <c r="E22" s="54" t="s">
        <v>28</v>
      </c>
      <c r="F22" s="54" t="s">
        <v>29</v>
      </c>
      <c r="G22" s="54" t="s">
        <v>30</v>
      </c>
      <c r="H22" s="54" t="s">
        <v>31</v>
      </c>
      <c r="I22" s="54" t="s">
        <v>32</v>
      </c>
    </row>
    <row r="23" spans="1:9" x14ac:dyDescent="0.2">
      <c r="A23" s="52"/>
      <c r="B23" s="53"/>
      <c r="C23" s="55" t="s">
        <v>33</v>
      </c>
      <c r="D23" s="56" t="s">
        <v>33</v>
      </c>
      <c r="E23" s="55" t="s">
        <v>33</v>
      </c>
      <c r="F23" s="55" t="s">
        <v>33</v>
      </c>
      <c r="G23" s="55" t="s">
        <v>34</v>
      </c>
      <c r="H23" s="55" t="s">
        <v>34</v>
      </c>
      <c r="I23" s="55" t="s">
        <v>34</v>
      </c>
    </row>
    <row r="24" spans="1:9" x14ac:dyDescent="0.2">
      <c r="A24" s="52" t="s">
        <v>35</v>
      </c>
      <c r="B24" s="53"/>
      <c r="C24" s="57">
        <v>84075</v>
      </c>
      <c r="D24" s="17">
        <v>84075</v>
      </c>
      <c r="E24" s="17">
        <v>0</v>
      </c>
      <c r="F24" s="17">
        <v>0</v>
      </c>
      <c r="G24" s="17"/>
      <c r="H24" s="17"/>
      <c r="I24" s="17"/>
    </row>
    <row r="25" spans="1:9" x14ac:dyDescent="0.2">
      <c r="A25" s="52" t="s">
        <v>36</v>
      </c>
      <c r="B25" s="53"/>
      <c r="C25" s="57"/>
      <c r="D25" s="17">
        <f t="shared" ref="D25:I25" si="0">C36</f>
        <v>29861</v>
      </c>
      <c r="E25" s="17">
        <f t="shared" si="0"/>
        <v>26558</v>
      </c>
      <c r="F25" s="17">
        <f t="shared" si="0"/>
        <v>46541</v>
      </c>
      <c r="G25" s="17">
        <f t="shared" si="0"/>
        <v>46541</v>
      </c>
      <c r="H25" s="17">
        <f t="shared" si="0"/>
        <v>46541</v>
      </c>
      <c r="I25" s="17">
        <f t="shared" si="0"/>
        <v>46541</v>
      </c>
    </row>
    <row r="26" spans="1:9" x14ac:dyDescent="0.2">
      <c r="A26" s="52" t="s">
        <v>37</v>
      </c>
      <c r="B26" s="53"/>
      <c r="C26" s="57">
        <v>88499</v>
      </c>
      <c r="D26" s="17">
        <v>80772</v>
      </c>
      <c r="E26" s="17">
        <v>104058</v>
      </c>
      <c r="F26" s="17">
        <v>0</v>
      </c>
      <c r="G26" s="17"/>
      <c r="H26" s="17"/>
      <c r="I26" s="17"/>
    </row>
    <row r="27" spans="1:9" x14ac:dyDescent="0.2">
      <c r="A27" s="52" t="s">
        <v>38</v>
      </c>
      <c r="B27" s="53"/>
      <c r="C27" s="57">
        <v>83638</v>
      </c>
      <c r="D27" s="17">
        <v>84075</v>
      </c>
      <c r="E27" s="17">
        <v>84075</v>
      </c>
      <c r="F27" s="57">
        <v>0</v>
      </c>
      <c r="G27" s="17"/>
      <c r="H27" s="17"/>
      <c r="I27" s="17"/>
    </row>
    <row r="28" spans="1:9" x14ac:dyDescent="0.2">
      <c r="A28" s="52"/>
      <c r="B28" s="53"/>
      <c r="C28" s="57"/>
      <c r="D28" s="17"/>
      <c r="E28" s="17"/>
      <c r="F28" s="17"/>
      <c r="G28" s="17"/>
      <c r="H28" s="17"/>
      <c r="I28" s="17"/>
    </row>
    <row r="29" spans="1:9" x14ac:dyDescent="0.2">
      <c r="A29" s="52" t="s">
        <v>39</v>
      </c>
      <c r="B29" s="13"/>
      <c r="C29" s="58"/>
      <c r="D29" s="58"/>
      <c r="E29" s="58"/>
      <c r="F29" s="58"/>
      <c r="G29" s="58"/>
      <c r="H29" s="58"/>
      <c r="I29" s="57"/>
    </row>
    <row r="30" spans="1:9" x14ac:dyDescent="0.2">
      <c r="A30" s="59" t="s">
        <v>40</v>
      </c>
      <c r="B30" s="53"/>
      <c r="C30" s="57"/>
      <c r="D30" s="60"/>
      <c r="E30" s="58"/>
      <c r="F30" s="58"/>
      <c r="G30" s="58"/>
      <c r="H30" s="58"/>
      <c r="I30" s="57"/>
    </row>
    <row r="31" spans="1:9" x14ac:dyDescent="0.2">
      <c r="A31" s="61"/>
      <c r="B31" s="62"/>
      <c r="C31" s="57">
        <v>25000</v>
      </c>
      <c r="D31" s="17">
        <v>0</v>
      </c>
      <c r="E31" s="17">
        <v>0</v>
      </c>
      <c r="F31" s="17">
        <v>0</v>
      </c>
      <c r="G31" s="17"/>
      <c r="H31" s="17"/>
      <c r="I31" s="17"/>
    </row>
    <row r="32" spans="1:9" x14ac:dyDescent="0.2">
      <c r="A32" s="61"/>
      <c r="B32" s="62"/>
      <c r="C32" s="57"/>
      <c r="D32" s="17"/>
      <c r="E32" s="17"/>
      <c r="F32" s="17"/>
      <c r="G32" s="17"/>
      <c r="H32" s="17"/>
      <c r="I32" s="17"/>
    </row>
    <row r="33" spans="1:9" x14ac:dyDescent="0.2">
      <c r="A33" s="61"/>
      <c r="B33" s="62"/>
      <c r="C33" s="57"/>
      <c r="D33" s="17"/>
      <c r="E33" s="17"/>
      <c r="F33" s="17"/>
      <c r="G33" s="17"/>
      <c r="H33" s="17"/>
      <c r="I33" s="17"/>
    </row>
    <row r="34" spans="1:9" x14ac:dyDescent="0.2">
      <c r="A34" s="52" t="s">
        <v>41</v>
      </c>
      <c r="B34" s="53"/>
      <c r="C34" s="57">
        <f t="shared" ref="C34:I34" si="1">SUM(C31:C33)</f>
        <v>25000</v>
      </c>
      <c r="D34" s="57">
        <f t="shared" si="1"/>
        <v>0</v>
      </c>
      <c r="E34" s="57">
        <f t="shared" si="1"/>
        <v>0</v>
      </c>
      <c r="F34" s="57">
        <f t="shared" si="1"/>
        <v>0</v>
      </c>
      <c r="G34" s="57">
        <f t="shared" si="1"/>
        <v>0</v>
      </c>
      <c r="H34" s="57">
        <f t="shared" si="1"/>
        <v>0</v>
      </c>
      <c r="I34" s="57">
        <f t="shared" si="1"/>
        <v>0</v>
      </c>
    </row>
    <row r="35" spans="1:9" x14ac:dyDescent="0.2">
      <c r="A35" s="52"/>
      <c r="B35" s="53"/>
      <c r="C35" s="57"/>
      <c r="D35" s="17"/>
      <c r="E35" s="17"/>
      <c r="F35" s="17"/>
      <c r="G35" s="17"/>
      <c r="H35" s="17"/>
      <c r="I35" s="17"/>
    </row>
    <row r="36" spans="1:9" x14ac:dyDescent="0.2">
      <c r="A36" s="52" t="s">
        <v>42</v>
      </c>
      <c r="B36" s="53"/>
      <c r="C36" s="57">
        <f>+C25+C26-C27+C34</f>
        <v>29861</v>
      </c>
      <c r="D36" s="57">
        <f t="shared" ref="D36:I36" si="2">+D25+D26-D27+D34</f>
        <v>26558</v>
      </c>
      <c r="E36" s="57">
        <f>+E25+E26-E27+E34</f>
        <v>46541</v>
      </c>
      <c r="F36" s="57">
        <f t="shared" si="2"/>
        <v>46541</v>
      </c>
      <c r="G36" s="57">
        <f>+G25+G26-G27+G34</f>
        <v>46541</v>
      </c>
      <c r="H36" s="57">
        <f>+H25+H26-H27+H34</f>
        <v>46541</v>
      </c>
      <c r="I36" s="57">
        <f t="shared" si="2"/>
        <v>46541</v>
      </c>
    </row>
    <row r="37" spans="1:9" x14ac:dyDescent="0.2">
      <c r="A37" s="61"/>
      <c r="B37" s="62"/>
      <c r="C37" s="63"/>
      <c r="D37" s="64"/>
      <c r="E37" s="64"/>
      <c r="F37" s="17"/>
      <c r="G37" s="17"/>
      <c r="H37" s="17"/>
      <c r="I37" s="17"/>
    </row>
    <row r="38" spans="1:9" x14ac:dyDescent="0.2">
      <c r="A38" s="52" t="s">
        <v>43</v>
      </c>
      <c r="B38" s="53"/>
      <c r="C38" s="63">
        <v>0</v>
      </c>
      <c r="D38" s="64">
        <v>0</v>
      </c>
      <c r="E38" s="64">
        <v>0</v>
      </c>
      <c r="F38" s="17">
        <v>0</v>
      </c>
      <c r="G38" s="17"/>
      <c r="H38" s="17"/>
      <c r="I38" s="17"/>
    </row>
    <row r="39" spans="1:9" x14ac:dyDescent="0.2">
      <c r="A39" s="61"/>
      <c r="B39" s="62"/>
      <c r="C39" s="63"/>
      <c r="D39" s="64"/>
      <c r="E39" s="64"/>
      <c r="F39" s="17"/>
      <c r="G39" s="17"/>
      <c r="H39" s="17"/>
      <c r="I39" s="17"/>
    </row>
    <row r="40" spans="1:9" x14ac:dyDescent="0.2">
      <c r="A40" s="52" t="s">
        <v>44</v>
      </c>
      <c r="B40" s="65"/>
      <c r="C40" s="66">
        <f>C36-C38</f>
        <v>29861</v>
      </c>
      <c r="D40" s="66">
        <f t="shared" ref="D40:I40" si="3">D36-D38</f>
        <v>26558</v>
      </c>
      <c r="E40" s="66">
        <f t="shared" si="3"/>
        <v>46541</v>
      </c>
      <c r="F40" s="67">
        <f t="shared" si="3"/>
        <v>46541</v>
      </c>
      <c r="G40" s="67">
        <f t="shared" si="3"/>
        <v>46541</v>
      </c>
      <c r="H40" s="67">
        <f t="shared" si="3"/>
        <v>46541</v>
      </c>
      <c r="I40" s="67">
        <f t="shared" si="3"/>
        <v>46541</v>
      </c>
    </row>
    <row r="41" spans="1:9" x14ac:dyDescent="0.2">
      <c r="A41" s="68"/>
      <c r="B41" s="68"/>
      <c r="C41" s="69"/>
      <c r="D41" s="69"/>
      <c r="E41" s="69"/>
      <c r="F41" s="69"/>
      <c r="G41" s="69"/>
      <c r="H41" s="69"/>
      <c r="I41" s="69"/>
    </row>
    <row r="42" spans="1:9" x14ac:dyDescent="0.2">
      <c r="A42" s="70" t="s">
        <v>45</v>
      </c>
      <c r="B42" s="12"/>
      <c r="C42" s="71"/>
      <c r="D42" s="71"/>
      <c r="E42" s="71"/>
      <c r="F42" s="71"/>
      <c r="G42" s="71"/>
      <c r="H42" s="71"/>
      <c r="I42" s="71"/>
    </row>
    <row r="43" spans="1:9" x14ac:dyDescent="0.2">
      <c r="A43" s="72" t="s">
        <v>46</v>
      </c>
      <c r="B43" s="62"/>
      <c r="C43" s="64"/>
      <c r="D43" s="64"/>
      <c r="E43" s="64"/>
      <c r="F43" s="64"/>
      <c r="G43" s="64"/>
      <c r="H43" s="64"/>
      <c r="I43" s="64"/>
    </row>
    <row r="44" spans="1:9" x14ac:dyDescent="0.2">
      <c r="A44" s="52"/>
      <c r="B44" s="53"/>
      <c r="C44" s="17"/>
      <c r="D44" s="17"/>
      <c r="E44" s="17"/>
      <c r="F44" s="17"/>
      <c r="G44" s="17"/>
      <c r="H44" s="17"/>
      <c r="I44" s="17"/>
    </row>
    <row r="45" spans="1:9" x14ac:dyDescent="0.2">
      <c r="A45" s="52" t="s">
        <v>47</v>
      </c>
      <c r="B45" s="53"/>
      <c r="C45" s="17"/>
      <c r="D45" s="17"/>
      <c r="E45" s="17"/>
      <c r="F45" s="17"/>
      <c r="G45" s="17"/>
      <c r="H45" s="17"/>
      <c r="I45" s="17"/>
    </row>
    <row r="46" spans="1:9" x14ac:dyDescent="0.2">
      <c r="A46" s="52"/>
      <c r="B46" s="53"/>
      <c r="C46" s="17"/>
      <c r="D46" s="17"/>
      <c r="E46" s="17"/>
      <c r="F46" s="17"/>
      <c r="G46" s="17"/>
      <c r="H46" s="17"/>
      <c r="I46" s="17"/>
    </row>
    <row r="47" spans="1:9" x14ac:dyDescent="0.2">
      <c r="A47" s="4" t="s">
        <v>48</v>
      </c>
      <c r="B47" s="2"/>
      <c r="C47" s="8"/>
      <c r="D47" s="8"/>
      <c r="E47" s="7"/>
      <c r="F47" s="7"/>
      <c r="G47" s="7"/>
      <c r="H47" s="7"/>
      <c r="I47" s="7"/>
    </row>
    <row r="48" spans="1:9" x14ac:dyDescent="0.2">
      <c r="A48" s="5" t="s">
        <v>49</v>
      </c>
      <c r="B48" s="3"/>
      <c r="C48" s="8"/>
      <c r="D48" s="8"/>
      <c r="E48" s="7"/>
      <c r="F48" s="7"/>
      <c r="G48" s="7"/>
      <c r="H48" s="7"/>
      <c r="I48" s="7"/>
    </row>
  </sheetData>
  <sheetProtection selectLockedCells="1"/>
  <mergeCells count="2">
    <mergeCell ref="A21:I21"/>
    <mergeCell ref="A13:I13"/>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51" t="s">
        <v>138</v>
      </c>
      <c r="C4" s="13"/>
      <c r="D4" s="13"/>
      <c r="E4" s="20"/>
      <c r="F4" s="18"/>
      <c r="G4" s="50" t="s">
        <v>8</v>
      </c>
      <c r="H4" s="15" t="s">
        <v>9</v>
      </c>
      <c r="I4" s="12"/>
    </row>
    <row r="5" spans="1:9" ht="12.75" customHeight="1" x14ac:dyDescent="0.2">
      <c r="A5" s="18" t="s">
        <v>10</v>
      </c>
      <c r="B5" s="137" t="s">
        <v>139</v>
      </c>
      <c r="C5" s="137"/>
      <c r="D5" s="137"/>
      <c r="E5" s="20"/>
      <c r="F5" s="18"/>
      <c r="G5" s="50" t="s">
        <v>12</v>
      </c>
      <c r="H5" s="51" t="s">
        <v>140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134</v>
      </c>
      <c r="B9" s="18"/>
      <c r="C9" s="20"/>
      <c r="D9" s="20"/>
      <c r="E9" s="20"/>
      <c r="F9" s="20"/>
      <c r="G9" s="20"/>
      <c r="H9" s="20"/>
      <c r="I9" s="20"/>
    </row>
    <row r="10" spans="1:9" x14ac:dyDescent="0.2">
      <c r="A10" s="18" t="s">
        <v>141</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142</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ht="17.25" customHeight="1" x14ac:dyDescent="0.2">
      <c r="A18" s="82" t="s">
        <v>143</v>
      </c>
      <c r="B18" s="20"/>
      <c r="C18" s="20"/>
      <c r="D18" s="20"/>
      <c r="E18" s="20"/>
      <c r="F18" s="20"/>
      <c r="G18" s="20"/>
      <c r="H18" s="20"/>
      <c r="I18" s="20"/>
      <c r="J18" s="16"/>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c r="E22" s="17">
        <v>226600</v>
      </c>
      <c r="F22" s="17"/>
      <c r="G22" s="17"/>
      <c r="H22" s="17"/>
      <c r="I22" s="17"/>
    </row>
    <row r="23" spans="1:10" x14ac:dyDescent="0.2">
      <c r="A23" s="52" t="s">
        <v>36</v>
      </c>
      <c r="B23" s="53"/>
      <c r="C23" s="57"/>
      <c r="D23" s="17">
        <f t="shared" ref="D23:I23" si="0">C34</f>
        <v>0</v>
      </c>
      <c r="E23" s="17">
        <f t="shared" si="0"/>
        <v>0</v>
      </c>
      <c r="F23" s="17">
        <f t="shared" si="0"/>
        <v>0</v>
      </c>
      <c r="G23" s="17">
        <f t="shared" si="0"/>
        <v>0</v>
      </c>
      <c r="H23" s="17">
        <f t="shared" si="0"/>
        <v>0</v>
      </c>
      <c r="I23" s="17">
        <f t="shared" si="0"/>
        <v>0</v>
      </c>
    </row>
    <row r="24" spans="1:10" x14ac:dyDescent="0.2">
      <c r="A24" s="52" t="s">
        <v>37</v>
      </c>
      <c r="B24" s="53"/>
      <c r="C24" s="57"/>
      <c r="D24" s="17"/>
      <c r="E24" s="17">
        <v>0</v>
      </c>
      <c r="F24" s="17">
        <v>14841</v>
      </c>
      <c r="G24" s="17">
        <v>100000</v>
      </c>
      <c r="H24" s="17">
        <v>111759</v>
      </c>
      <c r="I24" s="17">
        <v>0</v>
      </c>
      <c r="J24" s="14"/>
    </row>
    <row r="25" spans="1:10" x14ac:dyDescent="0.2">
      <c r="A25" s="52" t="s">
        <v>38</v>
      </c>
      <c r="B25" s="53"/>
      <c r="C25" s="57"/>
      <c r="D25" s="17"/>
      <c r="E25" s="17">
        <v>0</v>
      </c>
      <c r="F25" s="57">
        <v>14841</v>
      </c>
      <c r="G25" s="17">
        <v>100000</v>
      </c>
      <c r="H25" s="17">
        <v>111759</v>
      </c>
      <c r="I25" s="17">
        <v>0</v>
      </c>
      <c r="J25" s="14"/>
    </row>
    <row r="26" spans="1:10" x14ac:dyDescent="0.2">
      <c r="A26" s="52"/>
      <c r="B26" s="53"/>
      <c r="C26" s="57"/>
      <c r="D26" s="17"/>
      <c r="E26" s="17"/>
      <c r="F26" s="17"/>
      <c r="G26" s="17"/>
      <c r="H26" s="17"/>
      <c r="I26" s="17"/>
      <c r="J26" s="14"/>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0</v>
      </c>
      <c r="F36" s="17">
        <v>100167</v>
      </c>
      <c r="G36" s="17">
        <v>0</v>
      </c>
      <c r="H36" s="17">
        <v>0</v>
      </c>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-100167</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2">
    <mergeCell ref="B5:D5"/>
    <mergeCell ref="A19:I19"/>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A20" sqref="A20:I20"/>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224</v>
      </c>
      <c r="I2" s="12"/>
    </row>
    <row r="3" spans="1:9" x14ac:dyDescent="0.2">
      <c r="A3" s="18" t="s">
        <v>3</v>
      </c>
      <c r="B3" s="12" t="s">
        <v>157</v>
      </c>
      <c r="C3" s="12"/>
      <c r="D3" s="12"/>
      <c r="E3" s="20"/>
      <c r="F3" s="18"/>
      <c r="G3" s="50" t="s">
        <v>5</v>
      </c>
      <c r="H3" s="51" t="s">
        <v>225</v>
      </c>
      <c r="I3" s="13"/>
    </row>
    <row r="4" spans="1:9" x14ac:dyDescent="0.2">
      <c r="A4" s="18" t="s">
        <v>6</v>
      </c>
      <c r="B4" s="15" t="s">
        <v>226</v>
      </c>
      <c r="C4" s="12"/>
      <c r="D4" s="12"/>
      <c r="E4" s="20"/>
      <c r="F4" s="18"/>
      <c r="G4" s="50" t="s">
        <v>8</v>
      </c>
      <c r="H4" s="15" t="s">
        <v>9</v>
      </c>
      <c r="I4" s="12"/>
    </row>
    <row r="5" spans="1:9" x14ac:dyDescent="0.2">
      <c r="A5" s="18" t="s">
        <v>10</v>
      </c>
      <c r="B5" s="12" t="s">
        <v>11</v>
      </c>
      <c r="C5" s="13"/>
      <c r="D5" s="13"/>
      <c r="E5" s="20"/>
      <c r="F5" s="18"/>
      <c r="G5" s="50" t="s">
        <v>12</v>
      </c>
      <c r="H5" s="51" t="s">
        <v>227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ht="13.15" customHeight="1" x14ac:dyDescent="0.2">
      <c r="A9" s="81" t="s">
        <v>228</v>
      </c>
      <c r="B9" s="81"/>
      <c r="C9" s="81"/>
      <c r="D9" s="81"/>
      <c r="E9" s="81"/>
      <c r="F9" s="81"/>
      <c r="G9" s="81"/>
      <c r="H9" s="81"/>
      <c r="I9" s="81"/>
    </row>
    <row r="10" spans="1:9" x14ac:dyDescent="0.2">
      <c r="A10" s="19" t="s">
        <v>229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230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231</v>
      </c>
      <c r="B14" s="18"/>
      <c r="C14" s="20"/>
      <c r="D14" s="20"/>
      <c r="E14" s="20"/>
      <c r="F14" s="20"/>
      <c r="G14" s="20"/>
      <c r="H14" s="20"/>
      <c r="I14" s="20"/>
    </row>
    <row r="15" spans="1:9" x14ac:dyDescent="0.2">
      <c r="A15" s="19" t="s">
        <v>232</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78" t="s">
        <v>508</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c r="D23" s="17"/>
      <c r="E23" s="17">
        <v>909914</v>
      </c>
      <c r="F23" s="17"/>
      <c r="G23" s="17">
        <v>258762</v>
      </c>
      <c r="H23" s="17"/>
      <c r="I23" s="17">
        <v>1200000</v>
      </c>
    </row>
    <row r="24" spans="1:9" x14ac:dyDescent="0.2">
      <c r="A24" s="52" t="s">
        <v>36</v>
      </c>
      <c r="B24" s="53"/>
      <c r="C24" s="57"/>
      <c r="D24" s="17">
        <f>C35</f>
        <v>0</v>
      </c>
      <c r="E24" s="17">
        <f t="shared" ref="E24:I24" si="0">D35</f>
        <v>0</v>
      </c>
      <c r="F24" s="17">
        <f t="shared" si="0"/>
        <v>1302</v>
      </c>
      <c r="G24" s="17">
        <f t="shared" si="0"/>
        <v>42004</v>
      </c>
      <c r="H24" s="17">
        <f t="shared" si="0"/>
        <v>112004</v>
      </c>
      <c r="I24" s="17">
        <f t="shared" si="0"/>
        <v>122004</v>
      </c>
    </row>
    <row r="25" spans="1:9" x14ac:dyDescent="0.2">
      <c r="A25" s="52" t="s">
        <v>37</v>
      </c>
      <c r="B25" s="53"/>
      <c r="C25" s="57"/>
      <c r="D25" s="17"/>
      <c r="E25" s="17">
        <v>18777</v>
      </c>
      <c r="F25" s="17">
        <v>278724</v>
      </c>
      <c r="G25" s="17">
        <v>450000</v>
      </c>
      <c r="H25" s="17">
        <v>420000</v>
      </c>
      <c r="I25" s="17">
        <v>410000</v>
      </c>
    </row>
    <row r="26" spans="1:9" x14ac:dyDescent="0.2">
      <c r="A26" s="52" t="s">
        <v>38</v>
      </c>
      <c r="B26" s="53"/>
      <c r="C26" s="57"/>
      <c r="D26" s="17"/>
      <c r="E26" s="17">
        <v>17475</v>
      </c>
      <c r="F26" s="57">
        <v>238022</v>
      </c>
      <c r="G26" s="17">
        <v>380000</v>
      </c>
      <c r="H26" s="17">
        <v>410000</v>
      </c>
      <c r="I26" s="17">
        <v>400000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c r="D30" s="17"/>
      <c r="E30" s="17">
        <v>0</v>
      </c>
      <c r="F30" s="17"/>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0</v>
      </c>
      <c r="D35" s="57">
        <f t="shared" ref="D35:I35" si="2">+D24+D25-D26+D33</f>
        <v>0</v>
      </c>
      <c r="E35" s="57">
        <f>+E24+E25-E26+E33</f>
        <v>1302</v>
      </c>
      <c r="F35" s="57">
        <f t="shared" si="2"/>
        <v>42004</v>
      </c>
      <c r="G35" s="57">
        <f>+G24+G25-G26+G33</f>
        <v>112004</v>
      </c>
      <c r="H35" s="57">
        <f>+H24+H25-H26+H33</f>
        <v>122004</v>
      </c>
      <c r="I35" s="57">
        <f t="shared" si="2"/>
        <v>132004</v>
      </c>
    </row>
    <row r="36" spans="1:9" x14ac:dyDescent="0.2">
      <c r="A36" s="61"/>
      <c r="B36" s="62"/>
      <c r="C36" s="63"/>
      <c r="D36" s="64"/>
      <c r="E36" s="64"/>
      <c r="F36" s="17"/>
      <c r="G36" s="17"/>
      <c r="H36" s="17"/>
      <c r="I36" s="17"/>
    </row>
    <row r="37" spans="1:9" x14ac:dyDescent="0.2">
      <c r="A37" s="52" t="s">
        <v>43</v>
      </c>
      <c r="B37" s="53"/>
      <c r="C37" s="63"/>
      <c r="D37" s="64"/>
      <c r="E37" s="64">
        <v>273656</v>
      </c>
      <c r="F37" s="17">
        <v>429810</v>
      </c>
      <c r="G37" s="17">
        <v>110000</v>
      </c>
      <c r="H37" s="17">
        <v>120000</v>
      </c>
      <c r="I37" s="17">
        <v>128000</v>
      </c>
    </row>
    <row r="38" spans="1:9" x14ac:dyDescent="0.2">
      <c r="A38" s="61"/>
      <c r="B38" s="62"/>
      <c r="C38" s="63"/>
      <c r="D38" s="64"/>
      <c r="E38" s="64"/>
      <c r="F38" s="17"/>
      <c r="G38" s="17"/>
      <c r="H38" s="17"/>
      <c r="I38" s="17"/>
    </row>
    <row r="39" spans="1:9" x14ac:dyDescent="0.2">
      <c r="A39" s="52" t="s">
        <v>44</v>
      </c>
      <c r="B39" s="65"/>
      <c r="C39" s="66">
        <f>C35-C37</f>
        <v>0</v>
      </c>
      <c r="D39" s="66">
        <f t="shared" ref="D39:I39" si="3">D35-D37</f>
        <v>0</v>
      </c>
      <c r="E39" s="66">
        <f t="shared" si="3"/>
        <v>-272354</v>
      </c>
      <c r="F39" s="67">
        <f t="shared" si="3"/>
        <v>-387806</v>
      </c>
      <c r="G39" s="67">
        <f t="shared" si="3"/>
        <v>2004</v>
      </c>
      <c r="H39" s="67">
        <f t="shared" si="3"/>
        <v>2004</v>
      </c>
      <c r="I39" s="67">
        <f t="shared" si="3"/>
        <v>4004</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ht="15" x14ac:dyDescent="0.25">
      <c r="A4" s="18" t="s">
        <v>6</v>
      </c>
      <c r="B4" s="76" t="s">
        <v>290</v>
      </c>
      <c r="C4" s="12"/>
      <c r="D4" s="12"/>
      <c r="E4" s="20"/>
      <c r="F4" s="18"/>
      <c r="G4" s="50" t="s">
        <v>8</v>
      </c>
      <c r="H4" s="15" t="s">
        <v>250</v>
      </c>
      <c r="I4" s="12"/>
    </row>
    <row r="5" spans="1:9" ht="15" x14ac:dyDescent="0.25">
      <c r="A5" s="18" t="s">
        <v>10</v>
      </c>
      <c r="B5" s="80" t="s">
        <v>284</v>
      </c>
      <c r="C5" s="13"/>
      <c r="D5" s="13"/>
      <c r="E5" s="20"/>
      <c r="F5" s="18"/>
      <c r="G5" s="50" t="s">
        <v>12</v>
      </c>
      <c r="H5" s="51" t="s">
        <v>291</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292</v>
      </c>
      <c r="B9" s="18"/>
      <c r="C9" s="20"/>
      <c r="D9" s="20"/>
      <c r="E9" s="20"/>
      <c r="F9" s="20"/>
      <c r="G9" s="20"/>
      <c r="H9" s="20"/>
      <c r="I9" s="20"/>
    </row>
    <row r="10" spans="1:9" x14ac:dyDescent="0.2">
      <c r="A10" s="19" t="s">
        <v>293</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288</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294</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v>41577</v>
      </c>
      <c r="F22" s="17"/>
      <c r="G22" s="17"/>
      <c r="H22" s="17"/>
      <c r="I22" s="17"/>
    </row>
    <row r="23" spans="1:9" x14ac:dyDescent="0.2">
      <c r="A23" s="52" t="s">
        <v>36</v>
      </c>
      <c r="B23" s="53"/>
      <c r="C23" s="57">
        <v>0</v>
      </c>
      <c r="D23" s="17">
        <f>C34</f>
        <v>0</v>
      </c>
      <c r="E23" s="17">
        <f t="shared" ref="E23:I23" si="0">D34</f>
        <v>0</v>
      </c>
      <c r="F23" s="17">
        <f t="shared" si="0"/>
        <v>0</v>
      </c>
      <c r="G23" s="17">
        <f t="shared" si="0"/>
        <v>0</v>
      </c>
      <c r="H23" s="17">
        <f t="shared" si="0"/>
        <v>0</v>
      </c>
      <c r="I23" s="17">
        <f t="shared" si="0"/>
        <v>0</v>
      </c>
    </row>
    <row r="24" spans="1:9" x14ac:dyDescent="0.2">
      <c r="A24" s="52" t="s">
        <v>37</v>
      </c>
      <c r="B24" s="53"/>
      <c r="C24" s="57"/>
      <c r="D24" s="17"/>
      <c r="E24" s="17">
        <v>0</v>
      </c>
      <c r="F24" s="17">
        <v>387</v>
      </c>
      <c r="G24" s="17">
        <v>37000</v>
      </c>
      <c r="H24" s="17">
        <v>4964</v>
      </c>
      <c r="I24" s="17"/>
    </row>
    <row r="25" spans="1:9" x14ac:dyDescent="0.2">
      <c r="A25" s="52" t="s">
        <v>38</v>
      </c>
      <c r="B25" s="53"/>
      <c r="C25" s="57"/>
      <c r="D25" s="17"/>
      <c r="E25" s="17">
        <v>0</v>
      </c>
      <c r="F25" s="57">
        <v>387</v>
      </c>
      <c r="G25" s="17">
        <v>37000</v>
      </c>
      <c r="H25" s="17">
        <v>4964</v>
      </c>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0</v>
      </c>
      <c r="F36" s="17">
        <v>34523</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-34523</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s">
        <v>283</v>
      </c>
      <c r="C4" s="12"/>
      <c r="D4" s="12"/>
      <c r="E4" s="20"/>
      <c r="F4" s="18"/>
      <c r="G4" s="50" t="s">
        <v>8</v>
      </c>
      <c r="H4" s="15" t="s">
        <v>250</v>
      </c>
      <c r="I4" s="12"/>
    </row>
    <row r="5" spans="1:9" ht="15" x14ac:dyDescent="0.25">
      <c r="A5" s="18" t="s">
        <v>10</v>
      </c>
      <c r="B5" s="76" t="s">
        <v>284</v>
      </c>
      <c r="C5" s="13"/>
      <c r="D5" s="13"/>
      <c r="E5" s="20"/>
      <c r="F5" s="18"/>
      <c r="G5" s="50" t="s">
        <v>12</v>
      </c>
      <c r="H5" s="51" t="s">
        <v>285</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286</v>
      </c>
      <c r="B9" s="18"/>
      <c r="C9" s="20"/>
      <c r="D9" s="20"/>
      <c r="E9" s="20"/>
      <c r="F9" s="20"/>
      <c r="G9" s="20"/>
      <c r="H9" s="20"/>
      <c r="I9" s="20"/>
    </row>
    <row r="10" spans="1:9" x14ac:dyDescent="0.2">
      <c r="A10" s="19" t="s">
        <v>287</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288</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78" t="s">
        <v>289</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c r="E22" s="17">
        <v>249496</v>
      </c>
      <c r="F22" s="17"/>
      <c r="G22" s="17"/>
      <c r="H22" s="17"/>
      <c r="I22" s="17"/>
    </row>
    <row r="23" spans="1:10" x14ac:dyDescent="0.2">
      <c r="A23" s="52" t="s">
        <v>36</v>
      </c>
      <c r="B23" s="53"/>
      <c r="C23" s="57">
        <v>0</v>
      </c>
      <c r="D23" s="17">
        <f>C34</f>
        <v>0</v>
      </c>
      <c r="E23" s="17">
        <f t="shared" ref="E23:I23" si="0">D34</f>
        <v>0</v>
      </c>
      <c r="F23" s="17">
        <f t="shared" si="0"/>
        <v>0</v>
      </c>
      <c r="G23" s="17">
        <f t="shared" si="0"/>
        <v>0</v>
      </c>
      <c r="H23" s="17">
        <f t="shared" si="0"/>
        <v>0</v>
      </c>
      <c r="I23" s="17">
        <f t="shared" si="0"/>
        <v>0</v>
      </c>
    </row>
    <row r="24" spans="1:10" x14ac:dyDescent="0.2">
      <c r="A24" s="52" t="s">
        <v>37</v>
      </c>
      <c r="B24" s="53"/>
      <c r="C24" s="57"/>
      <c r="D24" s="17"/>
      <c r="E24" s="17">
        <v>0</v>
      </c>
      <c r="F24" s="17">
        <v>144869</v>
      </c>
      <c r="G24" s="17">
        <v>104627</v>
      </c>
      <c r="H24" s="17"/>
      <c r="I24" s="17"/>
      <c r="J24" s="14"/>
    </row>
    <row r="25" spans="1:10" x14ac:dyDescent="0.2">
      <c r="A25" s="52" t="s">
        <v>38</v>
      </c>
      <c r="B25" s="53"/>
      <c r="C25" s="57"/>
      <c r="D25" s="17"/>
      <c r="E25" s="17">
        <v>0</v>
      </c>
      <c r="F25" s="57">
        <v>144869</v>
      </c>
      <c r="G25" s="17">
        <v>104627</v>
      </c>
      <c r="H25" s="17"/>
      <c r="I25" s="17"/>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v>0</v>
      </c>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f>2500+110455</f>
        <v>112955</v>
      </c>
      <c r="F36" s="17">
        <v>34177</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-112955</v>
      </c>
      <c r="F38" s="67">
        <f t="shared" si="3"/>
        <v>-34177</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427</v>
      </c>
      <c r="C4" s="12"/>
      <c r="D4" s="12"/>
      <c r="E4" s="20"/>
      <c r="F4" s="18"/>
      <c r="G4" s="50" t="s">
        <v>8</v>
      </c>
      <c r="H4" s="15" t="s">
        <v>382</v>
      </c>
      <c r="I4" s="12"/>
    </row>
    <row r="5" spans="1:10" x14ac:dyDescent="0.2">
      <c r="A5" s="18" t="s">
        <v>10</v>
      </c>
      <c r="B5" s="15" t="s">
        <v>396</v>
      </c>
      <c r="C5" s="13"/>
      <c r="D5" s="13"/>
      <c r="E5" s="20"/>
      <c r="F5" s="18"/>
      <c r="G5" s="50" t="s">
        <v>12</v>
      </c>
      <c r="H5" s="51" t="s">
        <v>428</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429</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430</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43" t="s">
        <v>431</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v>1000000</v>
      </c>
      <c r="F21" s="17"/>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v>0</v>
      </c>
      <c r="F23" s="17">
        <v>0</v>
      </c>
      <c r="G23" s="17">
        <v>1000000</v>
      </c>
      <c r="H23" s="17"/>
      <c r="I23" s="17"/>
    </row>
    <row r="24" spans="1:9" x14ac:dyDescent="0.2">
      <c r="A24" s="52" t="s">
        <v>38</v>
      </c>
      <c r="B24" s="53"/>
      <c r="C24" s="57"/>
      <c r="D24" s="17"/>
      <c r="E24" s="17">
        <v>0</v>
      </c>
      <c r="F24" s="57">
        <v>0</v>
      </c>
      <c r="G24" s="17">
        <v>1000000</v>
      </c>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v>0</v>
      </c>
      <c r="F35" s="17">
        <v>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432</v>
      </c>
      <c r="C4" s="12"/>
      <c r="D4" s="12"/>
      <c r="E4" s="20"/>
      <c r="F4" s="18"/>
      <c r="G4" s="50" t="s">
        <v>8</v>
      </c>
      <c r="H4" s="15" t="s">
        <v>382</v>
      </c>
      <c r="I4" s="12"/>
    </row>
    <row r="5" spans="1:10" ht="15" x14ac:dyDescent="0.25">
      <c r="A5" s="18" t="s">
        <v>10</v>
      </c>
      <c r="B5" s="76" t="s">
        <v>139</v>
      </c>
      <c r="C5" s="13"/>
      <c r="D5" s="13"/>
      <c r="E5" s="20"/>
      <c r="F5" s="18"/>
      <c r="G5" s="50" t="s">
        <v>12</v>
      </c>
      <c r="H5" s="51" t="s">
        <v>433</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434</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435</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43" t="s">
        <v>436</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v>250000</v>
      </c>
      <c r="F21" s="17"/>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v>0</v>
      </c>
      <c r="F23" s="17">
        <v>0</v>
      </c>
      <c r="G23" s="17">
        <v>200000</v>
      </c>
      <c r="H23" s="17">
        <v>50000</v>
      </c>
      <c r="I23" s="17"/>
    </row>
    <row r="24" spans="1:9" x14ac:dyDescent="0.2">
      <c r="A24" s="52" t="s">
        <v>38</v>
      </c>
      <c r="B24" s="53"/>
      <c r="C24" s="57"/>
      <c r="D24" s="17"/>
      <c r="E24" s="17">
        <v>0</v>
      </c>
      <c r="F24" s="57">
        <v>0</v>
      </c>
      <c r="G24" s="17">
        <v>200000</v>
      </c>
      <c r="H24" s="17">
        <v>50000</v>
      </c>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v>0</v>
      </c>
      <c r="F35" s="17">
        <v>242500</v>
      </c>
      <c r="G35" s="17">
        <v>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-242500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437</v>
      </c>
      <c r="C4" s="12"/>
      <c r="D4" s="12"/>
      <c r="E4" s="20"/>
      <c r="F4" s="18"/>
      <c r="G4" s="50" t="s">
        <v>8</v>
      </c>
      <c r="H4" s="15" t="s">
        <v>382</v>
      </c>
      <c r="I4" s="12"/>
    </row>
    <row r="5" spans="1:10" ht="15" x14ac:dyDescent="0.25">
      <c r="A5" s="18" t="s">
        <v>10</v>
      </c>
      <c r="B5" s="76" t="s">
        <v>139</v>
      </c>
      <c r="C5" s="13"/>
      <c r="D5" s="13"/>
      <c r="E5" s="20"/>
      <c r="F5" s="18"/>
      <c r="G5" s="50" t="s">
        <v>12</v>
      </c>
      <c r="H5" s="51" t="s">
        <v>438</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439</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440</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43"/>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v>248949</v>
      </c>
      <c r="F21" s="17"/>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v>0</v>
      </c>
      <c r="F23" s="17">
        <v>0</v>
      </c>
      <c r="G23" s="17">
        <v>125000</v>
      </c>
      <c r="H23" s="17">
        <v>123949</v>
      </c>
      <c r="I23" s="17"/>
    </row>
    <row r="24" spans="1:9" x14ac:dyDescent="0.2">
      <c r="A24" s="52" t="s">
        <v>38</v>
      </c>
      <c r="B24" s="53"/>
      <c r="C24" s="57"/>
      <c r="D24" s="17"/>
      <c r="E24" s="17">
        <v>0</v>
      </c>
      <c r="F24" s="57">
        <v>0</v>
      </c>
      <c r="G24" s="17">
        <v>125000</v>
      </c>
      <c r="H24" s="17">
        <v>123949</v>
      </c>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v>58800</v>
      </c>
      <c r="F35" s="17">
        <v>135652</v>
      </c>
      <c r="G35" s="17">
        <v>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-58800</v>
      </c>
      <c r="F37" s="67">
        <f t="shared" si="3"/>
        <v>-135652</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441</v>
      </c>
      <c r="C4" s="12"/>
      <c r="D4" s="12"/>
      <c r="E4" s="20"/>
      <c r="F4" s="18"/>
      <c r="G4" s="50" t="s">
        <v>8</v>
      </c>
      <c r="H4" s="15" t="s">
        <v>382</v>
      </c>
      <c r="I4" s="12"/>
    </row>
    <row r="5" spans="1:10" x14ac:dyDescent="0.2">
      <c r="A5" s="18" t="s">
        <v>10</v>
      </c>
      <c r="B5" s="15" t="s">
        <v>396</v>
      </c>
      <c r="C5" s="13"/>
      <c r="D5" s="13"/>
      <c r="E5" s="20"/>
      <c r="F5" s="18"/>
      <c r="G5" s="50" t="s">
        <v>12</v>
      </c>
      <c r="H5" s="51" t="s">
        <v>442</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443</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444</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43" t="s">
        <v>431</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v>1566875</v>
      </c>
      <c r="F21" s="17"/>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v>0</v>
      </c>
      <c r="F23" s="17">
        <v>0</v>
      </c>
      <c r="G23" s="17">
        <v>1566875</v>
      </c>
      <c r="H23" s="17"/>
      <c r="I23" s="17"/>
    </row>
    <row r="24" spans="1:9" x14ac:dyDescent="0.2">
      <c r="A24" s="52" t="s">
        <v>38</v>
      </c>
      <c r="B24" s="53"/>
      <c r="C24" s="57"/>
      <c r="D24" s="17"/>
      <c r="E24" s="17">
        <v>0</v>
      </c>
      <c r="F24" s="57">
        <v>0</v>
      </c>
      <c r="G24" s="17">
        <v>1566875</v>
      </c>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v>0</v>
      </c>
      <c r="F35" s="17">
        <v>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ht="15" x14ac:dyDescent="0.25">
      <c r="A4" s="18" t="s">
        <v>6</v>
      </c>
      <c r="B4" s="76" t="s">
        <v>295</v>
      </c>
      <c r="C4" s="12"/>
      <c r="D4" s="12"/>
      <c r="E4" s="20"/>
      <c r="F4" s="18"/>
      <c r="G4" s="50" t="s">
        <v>8</v>
      </c>
      <c r="H4" s="15" t="s">
        <v>9</v>
      </c>
      <c r="I4" s="12"/>
    </row>
    <row r="5" spans="1:9" x14ac:dyDescent="0.2">
      <c r="A5" s="18" t="s">
        <v>10</v>
      </c>
      <c r="B5" s="51" t="s">
        <v>105</v>
      </c>
      <c r="C5" s="13"/>
      <c r="D5" s="13"/>
      <c r="E5" s="20"/>
      <c r="F5" s="18"/>
      <c r="G5" s="50" t="s">
        <v>12</v>
      </c>
      <c r="H5" s="51" t="s">
        <v>296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297</v>
      </c>
      <c r="B9" s="18"/>
      <c r="C9" s="20"/>
      <c r="D9" s="20"/>
      <c r="E9" s="20"/>
      <c r="F9" s="20"/>
      <c r="G9" s="20"/>
      <c r="H9" s="20"/>
      <c r="I9" s="20"/>
    </row>
    <row r="10" spans="1:9" x14ac:dyDescent="0.2">
      <c r="A10" s="19" t="s">
        <v>298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299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300</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v>559990</v>
      </c>
      <c r="F22" s="17"/>
      <c r="G22" s="17"/>
      <c r="H22" s="17"/>
      <c r="I22" s="17"/>
    </row>
    <row r="23" spans="1:9" x14ac:dyDescent="0.2">
      <c r="A23" s="52" t="s">
        <v>36</v>
      </c>
      <c r="B23" s="53"/>
      <c r="C23" s="57">
        <v>0</v>
      </c>
      <c r="D23" s="17">
        <f>C34</f>
        <v>0</v>
      </c>
      <c r="E23" s="17">
        <f t="shared" ref="E23:I23" si="0">D34</f>
        <v>0</v>
      </c>
      <c r="F23" s="17">
        <f t="shared" si="0"/>
        <v>0</v>
      </c>
      <c r="G23" s="17">
        <f t="shared" si="0"/>
        <v>0</v>
      </c>
      <c r="H23" s="17">
        <f t="shared" si="0"/>
        <v>0</v>
      </c>
      <c r="I23" s="17">
        <f t="shared" si="0"/>
        <v>0</v>
      </c>
    </row>
    <row r="24" spans="1:9" x14ac:dyDescent="0.2">
      <c r="A24" s="52" t="s">
        <v>37</v>
      </c>
      <c r="B24" s="53"/>
      <c r="C24" s="57"/>
      <c r="D24" s="17"/>
      <c r="E24" s="17">
        <v>0</v>
      </c>
      <c r="F24" s="17">
        <v>183957</v>
      </c>
      <c r="G24" s="17">
        <v>376033</v>
      </c>
      <c r="H24" s="17"/>
      <c r="I24" s="17"/>
    </row>
    <row r="25" spans="1:9" x14ac:dyDescent="0.2">
      <c r="A25" s="52" t="s">
        <v>38</v>
      </c>
      <c r="B25" s="53"/>
      <c r="C25" s="57"/>
      <c r="D25" s="17"/>
      <c r="E25" s="17">
        <v>0</v>
      </c>
      <c r="F25" s="57">
        <v>183957</v>
      </c>
      <c r="G25" s="17">
        <v>376033</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0</v>
      </c>
      <c r="F36" s="17">
        <v>326141</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-326141</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H4" sqref="H4:H5"/>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51" t="s">
        <v>144</v>
      </c>
      <c r="C4" s="13"/>
      <c r="D4" s="13"/>
      <c r="E4" s="20"/>
      <c r="F4" s="18"/>
      <c r="G4" s="50" t="s">
        <v>8</v>
      </c>
      <c r="H4" s="15" t="s">
        <v>9</v>
      </c>
      <c r="I4" s="12"/>
    </row>
    <row r="5" spans="1:9" ht="12.75" customHeight="1" x14ac:dyDescent="0.2">
      <c r="A5" s="18" t="s">
        <v>10</v>
      </c>
      <c r="B5" s="137" t="s">
        <v>145</v>
      </c>
      <c r="C5" s="137"/>
      <c r="D5" s="137"/>
      <c r="E5" s="20"/>
      <c r="F5" s="18"/>
      <c r="G5" s="50" t="s">
        <v>12</v>
      </c>
      <c r="H5" s="51" t="s">
        <v>146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147</v>
      </c>
      <c r="B9" s="18"/>
      <c r="C9" s="20"/>
      <c r="D9" s="20"/>
      <c r="E9" s="20"/>
      <c r="F9" s="20"/>
      <c r="G9" s="20"/>
      <c r="H9" s="20"/>
      <c r="I9" s="20"/>
    </row>
    <row r="10" spans="1:9" x14ac:dyDescent="0.2">
      <c r="A10" s="18" t="s">
        <v>148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149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78" t="s">
        <v>150</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c r="E22" s="17">
        <v>250000</v>
      </c>
      <c r="F22" s="17">
        <v>160000</v>
      </c>
      <c r="G22" s="17">
        <f>113000+15000</f>
        <v>128000</v>
      </c>
      <c r="H22" s="17"/>
      <c r="I22" s="17"/>
      <c r="J22" s="14"/>
    </row>
    <row r="23" spans="1:10" x14ac:dyDescent="0.2">
      <c r="A23" s="52" t="s">
        <v>36</v>
      </c>
      <c r="B23" s="53"/>
      <c r="C23" s="57"/>
      <c r="D23" s="17">
        <f t="shared" ref="D23:I23" si="0">C34</f>
        <v>0</v>
      </c>
      <c r="E23" s="17">
        <f t="shared" si="0"/>
        <v>0</v>
      </c>
      <c r="F23" s="17">
        <f t="shared" si="0"/>
        <v>5067</v>
      </c>
      <c r="G23" s="17">
        <f t="shared" si="0"/>
        <v>37884</v>
      </c>
      <c r="H23" s="17">
        <f t="shared" si="0"/>
        <v>2884</v>
      </c>
      <c r="I23" s="17">
        <f t="shared" si="0"/>
        <v>0</v>
      </c>
    </row>
    <row r="24" spans="1:10" x14ac:dyDescent="0.2">
      <c r="A24" s="52" t="s">
        <v>37</v>
      </c>
      <c r="B24" s="53"/>
      <c r="C24" s="57"/>
      <c r="D24" s="17"/>
      <c r="E24" s="17">
        <v>12178</v>
      </c>
      <c r="F24" s="17">
        <v>110517</v>
      </c>
      <c r="G24" s="17">
        <v>250000</v>
      </c>
      <c r="H24" s="17">
        <v>165305</v>
      </c>
      <c r="I24" s="17"/>
      <c r="J24" s="14"/>
    </row>
    <row r="25" spans="1:10" x14ac:dyDescent="0.2">
      <c r="A25" s="52" t="s">
        <v>38</v>
      </c>
      <c r="B25" s="53"/>
      <c r="C25" s="57"/>
      <c r="D25" s="17"/>
      <c r="E25" s="17">
        <v>7111</v>
      </c>
      <c r="F25" s="57">
        <v>77700</v>
      </c>
      <c r="G25" s="17">
        <v>285000</v>
      </c>
      <c r="H25" s="17">
        <f>2884+165305</f>
        <v>168189</v>
      </c>
      <c r="I25" s="17"/>
    </row>
    <row r="26" spans="1:10" x14ac:dyDescent="0.2">
      <c r="A26" s="52"/>
      <c r="B26" s="53"/>
      <c r="C26" s="57"/>
      <c r="D26" s="17"/>
      <c r="E26" s="17"/>
      <c r="F26" s="17"/>
      <c r="G26" s="17"/>
      <c r="H26" s="17"/>
      <c r="I26" s="17"/>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5067</v>
      </c>
      <c r="F34" s="57">
        <f t="shared" si="2"/>
        <v>37884</v>
      </c>
      <c r="G34" s="57">
        <f>+G23+G24-G25+G32</f>
        <v>2884</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v>83610</v>
      </c>
      <c r="F36" s="17">
        <v>207093</v>
      </c>
      <c r="G36" s="17">
        <v>2884</v>
      </c>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-78543</v>
      </c>
      <c r="F38" s="67">
        <f t="shared" si="3"/>
        <v>-169209</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2">
    <mergeCell ref="B5:D5"/>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topLeftCell="A4" zoomScaleNormal="100" workbookViewId="0">
      <selection activeCell="A19" sqref="A19:I19"/>
    </sheetView>
  </sheetViews>
  <sheetFormatPr defaultColWidth="9.140625" defaultRowHeight="12.75" x14ac:dyDescent="0.2"/>
  <cols>
    <col min="1" max="2" width="14.7109375" style="23" customWidth="1"/>
    <col min="3" max="8" width="14" style="23" customWidth="1"/>
    <col min="9" max="9" width="13.140625" style="23" customWidth="1"/>
    <col min="10" max="16384" width="9.140625" style="23"/>
  </cols>
  <sheetData>
    <row r="1" spans="1:10" x14ac:dyDescent="0.2">
      <c r="A1" s="84"/>
      <c r="B1" s="84"/>
      <c r="C1" s="84"/>
      <c r="D1" s="84"/>
      <c r="E1" s="84"/>
      <c r="F1" s="84"/>
      <c r="G1" s="84"/>
      <c r="H1" s="84"/>
      <c r="I1" s="84"/>
    </row>
    <row r="2" spans="1:10" x14ac:dyDescent="0.2">
      <c r="A2" s="84" t="s">
        <v>0</v>
      </c>
      <c r="B2" s="46" t="s">
        <v>1</v>
      </c>
      <c r="C2" s="44"/>
      <c r="D2" s="44"/>
      <c r="E2" s="85"/>
      <c r="F2" s="84"/>
      <c r="G2" s="86" t="s">
        <v>2</v>
      </c>
      <c r="H2" s="46" t="s">
        <v>478</v>
      </c>
      <c r="I2" s="44"/>
    </row>
    <row r="3" spans="1:10" x14ac:dyDescent="0.2">
      <c r="A3" s="84" t="s">
        <v>3</v>
      </c>
      <c r="B3" s="46" t="s">
        <v>479</v>
      </c>
      <c r="C3" s="44"/>
      <c r="D3" s="44"/>
      <c r="E3" s="85"/>
      <c r="F3" s="84"/>
      <c r="G3" s="86" t="s">
        <v>5</v>
      </c>
      <c r="H3" s="47" t="s">
        <v>480</v>
      </c>
      <c r="I3" s="45"/>
    </row>
    <row r="4" spans="1:10" x14ac:dyDescent="0.2">
      <c r="A4" s="84" t="s">
        <v>6</v>
      </c>
      <c r="B4" s="46" t="s">
        <v>481</v>
      </c>
      <c r="C4" s="44"/>
      <c r="D4" s="44"/>
      <c r="E4" s="85"/>
      <c r="F4" s="84"/>
      <c r="G4" s="86" t="s">
        <v>8</v>
      </c>
      <c r="H4" s="46" t="s">
        <v>482</v>
      </c>
      <c r="I4" s="44"/>
    </row>
    <row r="5" spans="1:10" x14ac:dyDescent="0.2">
      <c r="A5" s="84" t="s">
        <v>10</v>
      </c>
      <c r="B5" s="46" t="s">
        <v>78</v>
      </c>
      <c r="C5" s="45"/>
      <c r="D5" s="45"/>
      <c r="E5" s="85"/>
      <c r="F5" s="84"/>
      <c r="G5" s="86" t="s">
        <v>12</v>
      </c>
      <c r="H5" s="47" t="s">
        <v>483</v>
      </c>
      <c r="I5" s="45"/>
    </row>
    <row r="6" spans="1:10" x14ac:dyDescent="0.2">
      <c r="A6" s="84"/>
      <c r="B6" s="84"/>
      <c r="C6" s="84"/>
      <c r="D6" s="84"/>
      <c r="E6" s="84"/>
      <c r="F6" s="84"/>
      <c r="G6" s="84"/>
      <c r="H6" s="84"/>
      <c r="I6" s="84"/>
    </row>
    <row r="7" spans="1:10" x14ac:dyDescent="0.2">
      <c r="A7" s="84"/>
      <c r="B7" s="84"/>
      <c r="C7" s="84"/>
      <c r="D7" s="84"/>
      <c r="E7" s="84"/>
      <c r="F7" s="84"/>
      <c r="G7" s="84"/>
      <c r="H7" s="84"/>
      <c r="I7" s="84"/>
    </row>
    <row r="8" spans="1:10" x14ac:dyDescent="0.2">
      <c r="A8" s="84" t="s">
        <v>14</v>
      </c>
      <c r="B8" s="84"/>
      <c r="C8" s="85"/>
      <c r="D8" s="85"/>
      <c r="E8" s="85"/>
      <c r="F8" s="85"/>
      <c r="G8" s="85"/>
      <c r="H8" s="85"/>
      <c r="I8" s="85"/>
    </row>
    <row r="9" spans="1:10" ht="45" customHeight="1" x14ac:dyDescent="0.2">
      <c r="A9" s="127" t="s">
        <v>484</v>
      </c>
      <c r="B9" s="127"/>
      <c r="C9" s="127"/>
      <c r="D9" s="127"/>
      <c r="E9" s="127"/>
      <c r="F9" s="127"/>
      <c r="G9" s="127"/>
      <c r="H9" s="127"/>
      <c r="I9" s="127"/>
      <c r="J9" s="11"/>
    </row>
    <row r="10" spans="1:10" x14ac:dyDescent="0.2">
      <c r="A10" s="84" t="s">
        <v>18</v>
      </c>
      <c r="B10" s="84"/>
      <c r="C10" s="85"/>
      <c r="D10" s="85"/>
      <c r="E10" s="85"/>
      <c r="F10" s="85"/>
      <c r="G10" s="85"/>
      <c r="H10" s="85"/>
      <c r="I10" s="85"/>
    </row>
    <row r="11" spans="1:10" ht="16.5" customHeight="1" x14ac:dyDescent="0.2">
      <c r="A11" s="133" t="s">
        <v>485</v>
      </c>
      <c r="B11" s="133"/>
      <c r="C11" s="133"/>
      <c r="D11" s="133"/>
      <c r="E11" s="133"/>
      <c r="F11" s="133"/>
      <c r="G11" s="133"/>
      <c r="H11" s="133"/>
      <c r="I11" s="133"/>
    </row>
    <row r="12" spans="1:10" x14ac:dyDescent="0.2">
      <c r="A12" s="84" t="s">
        <v>20</v>
      </c>
      <c r="B12" s="84"/>
      <c r="C12" s="85"/>
      <c r="D12" s="85"/>
      <c r="E12" s="85"/>
      <c r="F12" s="85"/>
      <c r="G12" s="85"/>
      <c r="H12" s="85"/>
      <c r="I12" s="85"/>
    </row>
    <row r="13" spans="1:10" ht="59.25" customHeight="1" x14ac:dyDescent="0.2">
      <c r="A13" s="131" t="s">
        <v>486</v>
      </c>
      <c r="B13" s="131"/>
      <c r="C13" s="131"/>
      <c r="D13" s="131"/>
      <c r="E13" s="131"/>
      <c r="F13" s="131"/>
      <c r="G13" s="131"/>
      <c r="H13" s="131"/>
      <c r="I13" s="131"/>
    </row>
    <row r="14" spans="1:10" x14ac:dyDescent="0.2">
      <c r="A14" s="22"/>
      <c r="B14" s="84"/>
      <c r="C14" s="85"/>
      <c r="D14" s="85"/>
      <c r="E14" s="85"/>
      <c r="F14" s="85"/>
      <c r="G14" s="85"/>
      <c r="H14" s="85"/>
      <c r="I14" s="85"/>
    </row>
    <row r="15" spans="1:10" x14ac:dyDescent="0.2">
      <c r="A15" s="89" t="s">
        <v>23</v>
      </c>
      <c r="B15" s="84"/>
      <c r="C15" s="85"/>
      <c r="D15" s="85"/>
      <c r="E15" s="85"/>
      <c r="F15" s="85"/>
      <c r="G15" s="85"/>
      <c r="H15" s="85"/>
      <c r="I15" s="85"/>
    </row>
    <row r="16" spans="1:10" x14ac:dyDescent="0.2">
      <c r="A16" s="84"/>
      <c r="B16" s="84"/>
      <c r="C16" s="85"/>
      <c r="D16" s="85"/>
      <c r="E16" s="85"/>
      <c r="F16" s="85"/>
      <c r="G16" s="85"/>
      <c r="H16" s="85"/>
      <c r="I16" s="85"/>
    </row>
    <row r="17" spans="1:9" x14ac:dyDescent="0.2">
      <c r="A17" s="89" t="s">
        <v>24</v>
      </c>
      <c r="B17" s="84"/>
      <c r="C17" s="85"/>
      <c r="D17" s="85"/>
      <c r="E17" s="85"/>
      <c r="F17" s="85"/>
      <c r="G17" s="85"/>
      <c r="H17" s="85"/>
      <c r="I17" s="85"/>
    </row>
    <row r="18" spans="1:9" x14ac:dyDescent="0.2">
      <c r="A18" s="82" t="s">
        <v>504</v>
      </c>
      <c r="B18" s="85"/>
      <c r="C18" s="85"/>
      <c r="D18" s="85"/>
      <c r="E18" s="85"/>
      <c r="F18" s="85"/>
      <c r="G18" s="85"/>
      <c r="H18" s="85"/>
      <c r="I18" s="85"/>
    </row>
    <row r="19" spans="1:9" x14ac:dyDescent="0.2">
      <c r="A19" s="124" t="s">
        <v>25</v>
      </c>
      <c r="B19" s="125"/>
      <c r="C19" s="125"/>
      <c r="D19" s="125"/>
      <c r="E19" s="125"/>
      <c r="F19" s="125"/>
      <c r="G19" s="125"/>
      <c r="H19" s="125"/>
      <c r="I19" s="126"/>
    </row>
    <row r="20" spans="1:9" x14ac:dyDescent="0.2">
      <c r="A20" s="90"/>
      <c r="B20" s="91"/>
      <c r="C20" s="92" t="s">
        <v>26</v>
      </c>
      <c r="D20" s="92" t="s">
        <v>27</v>
      </c>
      <c r="E20" s="92" t="s">
        <v>28</v>
      </c>
      <c r="F20" s="92" t="s">
        <v>29</v>
      </c>
      <c r="G20" s="92" t="s">
        <v>30</v>
      </c>
      <c r="H20" s="92" t="s">
        <v>31</v>
      </c>
      <c r="I20" s="92" t="s">
        <v>32</v>
      </c>
    </row>
    <row r="21" spans="1:9" x14ac:dyDescent="0.2">
      <c r="A21" s="90"/>
      <c r="B21" s="91"/>
      <c r="C21" s="93" t="s">
        <v>33</v>
      </c>
      <c r="D21" s="94" t="s">
        <v>33</v>
      </c>
      <c r="E21" s="93" t="s">
        <v>33</v>
      </c>
      <c r="F21" s="93" t="s">
        <v>33</v>
      </c>
      <c r="G21" s="93" t="s">
        <v>34</v>
      </c>
      <c r="H21" s="93" t="s">
        <v>34</v>
      </c>
      <c r="I21" s="93" t="s">
        <v>34</v>
      </c>
    </row>
    <row r="22" spans="1:9" x14ac:dyDescent="0.2">
      <c r="A22" s="90" t="s">
        <v>35</v>
      </c>
      <c r="B22" s="91"/>
      <c r="C22" s="48">
        <v>275408</v>
      </c>
      <c r="D22" s="48">
        <v>0</v>
      </c>
      <c r="E22" s="48">
        <v>0</v>
      </c>
      <c r="F22" s="48">
        <v>0</v>
      </c>
      <c r="G22" s="48">
        <v>0</v>
      </c>
      <c r="H22" s="48">
        <v>0</v>
      </c>
      <c r="I22" s="48">
        <v>0</v>
      </c>
    </row>
    <row r="23" spans="1:9" x14ac:dyDescent="0.2">
      <c r="A23" s="90" t="s">
        <v>36</v>
      </c>
      <c r="B23" s="91"/>
      <c r="C23" s="48">
        <f t="shared" ref="C23:I23" si="0">B34</f>
        <v>0</v>
      </c>
      <c r="D23" s="48">
        <f t="shared" si="0"/>
        <v>48381</v>
      </c>
      <c r="E23" s="48">
        <f t="shared" si="0"/>
        <v>62548</v>
      </c>
      <c r="F23" s="48">
        <f t="shared" si="0"/>
        <v>28002</v>
      </c>
      <c r="G23" s="48">
        <f t="shared" si="0"/>
        <v>28002</v>
      </c>
      <c r="H23" s="48">
        <f t="shared" si="0"/>
        <v>28002</v>
      </c>
      <c r="I23" s="48">
        <f t="shared" si="0"/>
        <v>28002</v>
      </c>
    </row>
    <row r="24" spans="1:9" x14ac:dyDescent="0.2">
      <c r="A24" s="90" t="s">
        <v>37</v>
      </c>
      <c r="B24" s="91"/>
      <c r="C24" s="48">
        <v>323726</v>
      </c>
      <c r="D24" s="48">
        <v>361612</v>
      </c>
      <c r="E24" s="48">
        <v>0</v>
      </c>
      <c r="F24" s="48"/>
      <c r="G24" s="48">
        <v>0</v>
      </c>
      <c r="H24" s="48">
        <v>0</v>
      </c>
      <c r="I24" s="48">
        <v>0</v>
      </c>
    </row>
    <row r="25" spans="1:9" x14ac:dyDescent="0.2">
      <c r="A25" s="90" t="s">
        <v>38</v>
      </c>
      <c r="B25" s="91"/>
      <c r="C25" s="48">
        <v>145620</v>
      </c>
      <c r="D25" s="48">
        <v>111597</v>
      </c>
      <c r="E25" s="49">
        <v>323</v>
      </c>
      <c r="F25" s="49"/>
      <c r="G25" s="48">
        <v>0</v>
      </c>
      <c r="H25" s="48">
        <v>0</v>
      </c>
      <c r="I25" s="48">
        <v>0</v>
      </c>
    </row>
    <row r="26" spans="1:9" x14ac:dyDescent="0.2">
      <c r="A26" s="90"/>
      <c r="B26" s="91"/>
      <c r="C26" s="48"/>
      <c r="D26" s="48"/>
      <c r="E26" s="48"/>
      <c r="F26" s="48"/>
      <c r="G26" s="48"/>
      <c r="H26" s="48"/>
      <c r="I26" s="48"/>
    </row>
    <row r="27" spans="1:9" x14ac:dyDescent="0.2">
      <c r="A27" s="90" t="s">
        <v>39</v>
      </c>
      <c r="B27" s="45"/>
      <c r="C27" s="95"/>
      <c r="D27" s="95"/>
      <c r="E27" s="95"/>
      <c r="F27" s="95"/>
      <c r="G27" s="95"/>
      <c r="H27" s="95"/>
      <c r="I27" s="49"/>
    </row>
    <row r="28" spans="1:9" x14ac:dyDescent="0.2">
      <c r="A28" s="96" t="s">
        <v>40</v>
      </c>
      <c r="B28" s="91"/>
      <c r="C28" s="49"/>
      <c r="D28" s="97"/>
      <c r="E28" s="95"/>
      <c r="F28" s="95"/>
      <c r="G28" s="95"/>
      <c r="H28" s="95"/>
      <c r="I28" s="49"/>
    </row>
    <row r="29" spans="1:9" x14ac:dyDescent="0.2">
      <c r="A29" s="98"/>
      <c r="B29" s="99"/>
      <c r="C29" s="17">
        <v>-129725</v>
      </c>
      <c r="D29" s="17">
        <v>-235848</v>
      </c>
      <c r="E29" s="17">
        <v>-34223</v>
      </c>
      <c r="F29" s="48">
        <v>0</v>
      </c>
      <c r="G29" s="48">
        <v>0</v>
      </c>
      <c r="H29" s="48">
        <v>0</v>
      </c>
      <c r="I29" s="48">
        <v>0</v>
      </c>
    </row>
    <row r="30" spans="1:9" x14ac:dyDescent="0.2">
      <c r="A30" s="98"/>
      <c r="B30" s="99"/>
      <c r="C30" s="49"/>
      <c r="D30" s="48"/>
      <c r="E30" s="48"/>
      <c r="F30" s="48"/>
      <c r="G30" s="48"/>
      <c r="H30" s="48"/>
      <c r="I30" s="48"/>
    </row>
    <row r="31" spans="1:9" x14ac:dyDescent="0.2">
      <c r="A31" s="98"/>
      <c r="B31" s="99"/>
      <c r="C31" s="49"/>
      <c r="D31" s="48"/>
      <c r="E31" s="48"/>
      <c r="F31" s="48"/>
      <c r="G31" s="48"/>
      <c r="H31" s="48"/>
      <c r="I31" s="48"/>
    </row>
    <row r="32" spans="1:9" x14ac:dyDescent="0.2">
      <c r="A32" s="90" t="s">
        <v>41</v>
      </c>
      <c r="B32" s="91"/>
      <c r="C32" s="49">
        <f t="shared" ref="C32:I32" si="1">SUM(C29:C31)</f>
        <v>-129725</v>
      </c>
      <c r="D32" s="49">
        <f t="shared" si="1"/>
        <v>-235848</v>
      </c>
      <c r="E32" s="49">
        <f t="shared" si="1"/>
        <v>-34223</v>
      </c>
      <c r="F32" s="49">
        <f t="shared" si="1"/>
        <v>0</v>
      </c>
      <c r="G32" s="49">
        <f t="shared" si="1"/>
        <v>0</v>
      </c>
      <c r="H32" s="49">
        <f t="shared" si="1"/>
        <v>0</v>
      </c>
      <c r="I32" s="49">
        <f t="shared" si="1"/>
        <v>0</v>
      </c>
    </row>
    <row r="33" spans="1:9" x14ac:dyDescent="0.2">
      <c r="A33" s="90"/>
      <c r="B33" s="91"/>
      <c r="C33" s="49"/>
      <c r="D33" s="48"/>
      <c r="E33" s="48"/>
      <c r="F33" s="48"/>
      <c r="G33" s="48"/>
      <c r="H33" s="48"/>
      <c r="I33" s="48"/>
    </row>
    <row r="34" spans="1:9" x14ac:dyDescent="0.2">
      <c r="A34" s="90" t="s">
        <v>42</v>
      </c>
      <c r="B34" s="91"/>
      <c r="C34" s="49">
        <f>+C23+C24-C25+C32</f>
        <v>48381</v>
      </c>
      <c r="D34" s="49">
        <f t="shared" ref="D34:I34" si="2">+D23+D24-D25+D32</f>
        <v>62548</v>
      </c>
      <c r="E34" s="49">
        <f>+E23+E24-E25+E32</f>
        <v>28002</v>
      </c>
      <c r="F34" s="49">
        <f t="shared" si="2"/>
        <v>28002</v>
      </c>
      <c r="G34" s="49">
        <f>+G23+G24-G25+G32</f>
        <v>28002</v>
      </c>
      <c r="H34" s="49">
        <f>+H23+H24-H25+H32</f>
        <v>28002</v>
      </c>
      <c r="I34" s="49">
        <f t="shared" si="2"/>
        <v>28002</v>
      </c>
    </row>
    <row r="35" spans="1:9" x14ac:dyDescent="0.2">
      <c r="A35" s="98"/>
      <c r="B35" s="99"/>
      <c r="C35" s="100"/>
      <c r="D35" s="101"/>
      <c r="E35" s="101"/>
      <c r="F35" s="48"/>
      <c r="G35" s="48"/>
      <c r="H35" s="48"/>
      <c r="I35" s="48"/>
    </row>
    <row r="36" spans="1:9" x14ac:dyDescent="0.2">
      <c r="A36" s="90" t="s">
        <v>43</v>
      </c>
      <c r="B36" s="91"/>
      <c r="C36" s="100">
        <v>112757</v>
      </c>
      <c r="D36" s="101">
        <v>323</v>
      </c>
      <c r="E36" s="101"/>
      <c r="F36" s="48"/>
      <c r="G36" s="48">
        <v>0</v>
      </c>
      <c r="H36" s="48">
        <v>0</v>
      </c>
      <c r="I36" s="48">
        <v>0</v>
      </c>
    </row>
    <row r="37" spans="1:9" x14ac:dyDescent="0.2">
      <c r="A37" s="98"/>
      <c r="B37" s="99"/>
      <c r="C37" s="100"/>
      <c r="D37" s="101"/>
      <c r="E37" s="101"/>
      <c r="F37" s="48"/>
      <c r="G37" s="48"/>
      <c r="H37" s="48"/>
      <c r="I37" s="48"/>
    </row>
    <row r="38" spans="1:9" x14ac:dyDescent="0.2">
      <c r="A38" s="90" t="s">
        <v>44</v>
      </c>
      <c r="B38" s="102"/>
      <c r="C38" s="103">
        <f>C34-C36</f>
        <v>-64376</v>
      </c>
      <c r="D38" s="103">
        <f t="shared" ref="D38:I38" si="3">D34-D36</f>
        <v>62225</v>
      </c>
      <c r="E38" s="103">
        <f t="shared" si="3"/>
        <v>28002</v>
      </c>
      <c r="F38" s="104">
        <f t="shared" si="3"/>
        <v>28002</v>
      </c>
      <c r="G38" s="104">
        <f t="shared" si="3"/>
        <v>28002</v>
      </c>
      <c r="H38" s="104">
        <f t="shared" si="3"/>
        <v>28002</v>
      </c>
      <c r="I38" s="104">
        <f t="shared" si="3"/>
        <v>28002</v>
      </c>
    </row>
    <row r="39" spans="1:9" x14ac:dyDescent="0.2">
      <c r="A39" s="105"/>
      <c r="B39" s="105"/>
      <c r="C39" s="106"/>
      <c r="D39" s="106"/>
      <c r="E39" s="106"/>
      <c r="F39" s="106"/>
      <c r="G39" s="106"/>
      <c r="H39" s="106"/>
      <c r="I39" s="106"/>
    </row>
    <row r="40" spans="1:9" x14ac:dyDescent="0.2">
      <c r="A40" s="107" t="s">
        <v>45</v>
      </c>
      <c r="B40" s="44"/>
      <c r="C40" s="108"/>
      <c r="D40" s="108"/>
      <c r="E40" s="108"/>
      <c r="F40" s="108"/>
      <c r="G40" s="108"/>
      <c r="H40" s="108"/>
      <c r="I40" s="108"/>
    </row>
    <row r="41" spans="1:9" x14ac:dyDescent="0.2">
      <c r="A41" s="109" t="s">
        <v>46</v>
      </c>
      <c r="B41" s="99"/>
      <c r="C41" s="101"/>
      <c r="D41" s="101"/>
      <c r="E41" s="101"/>
      <c r="F41" s="101"/>
      <c r="G41" s="101"/>
      <c r="H41" s="101"/>
      <c r="I41" s="101"/>
    </row>
    <row r="42" spans="1:9" x14ac:dyDescent="0.2">
      <c r="A42" s="90"/>
      <c r="B42" s="91"/>
      <c r="C42" s="48"/>
      <c r="D42" s="48"/>
      <c r="E42" s="48"/>
      <c r="F42" s="48"/>
      <c r="G42" s="48"/>
      <c r="H42" s="48"/>
      <c r="I42" s="48"/>
    </row>
    <row r="43" spans="1:9" x14ac:dyDescent="0.2">
      <c r="A43" s="90" t="s">
        <v>47</v>
      </c>
      <c r="B43" s="91"/>
      <c r="C43" s="48"/>
      <c r="D43" s="48"/>
      <c r="E43" s="48"/>
      <c r="F43" s="48"/>
      <c r="G43" s="48"/>
      <c r="H43" s="48"/>
      <c r="I43" s="48"/>
    </row>
    <row r="44" spans="1:9" x14ac:dyDescent="0.2">
      <c r="A44" s="90"/>
      <c r="B44" s="91"/>
      <c r="C44" s="48"/>
      <c r="D44" s="48"/>
      <c r="E44" s="48"/>
      <c r="F44" s="48"/>
      <c r="G44" s="48"/>
      <c r="H44" s="48"/>
      <c r="I44" s="48"/>
    </row>
    <row r="45" spans="1:9" x14ac:dyDescent="0.2">
      <c r="A45" s="110" t="s">
        <v>48</v>
      </c>
      <c r="B45" s="102"/>
      <c r="C45" s="48"/>
      <c r="D45" s="48"/>
      <c r="E45" s="48"/>
      <c r="F45" s="48"/>
      <c r="G45" s="48"/>
      <c r="H45" s="48"/>
      <c r="I45" s="48"/>
    </row>
    <row r="46" spans="1:9" x14ac:dyDescent="0.2">
      <c r="A46" s="111" t="s">
        <v>49</v>
      </c>
      <c r="B46" s="112"/>
      <c r="C46" s="48"/>
      <c r="D46" s="48"/>
      <c r="E46" s="48"/>
      <c r="F46" s="48"/>
      <c r="G46" s="48"/>
      <c r="H46" s="48"/>
      <c r="I46" s="48"/>
    </row>
  </sheetData>
  <sheetProtection selectLockedCells="1"/>
  <mergeCells count="4">
    <mergeCell ref="A9:I9"/>
    <mergeCell ref="A11:I11"/>
    <mergeCell ref="A13:I13"/>
    <mergeCell ref="A19:I19"/>
  </mergeCells>
  <printOptions horizontalCentered="1"/>
  <pageMargins left="0.75" right="0.75" top="0.6" bottom="0.55000000000000004" header="0.28000000000000003" footer="0.16"/>
  <pageSetup scale="80"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H6" sqref="H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51" t="s">
        <v>151</v>
      </c>
      <c r="C4" s="13"/>
      <c r="D4" s="13"/>
      <c r="E4" s="20"/>
      <c r="F4" s="18"/>
      <c r="G4" s="50" t="s">
        <v>8</v>
      </c>
      <c r="H4" s="15" t="s">
        <v>9</v>
      </c>
      <c r="I4" s="12"/>
    </row>
    <row r="5" spans="1:9" ht="12.75" customHeight="1" x14ac:dyDescent="0.2">
      <c r="A5" s="18" t="s">
        <v>10</v>
      </c>
      <c r="B5" s="137" t="s">
        <v>145</v>
      </c>
      <c r="C5" s="137"/>
      <c r="D5" s="137"/>
      <c r="E5" s="20"/>
      <c r="F5" s="18"/>
      <c r="G5" s="50" t="s">
        <v>12</v>
      </c>
      <c r="H5" s="51" t="s">
        <v>509</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31" t="s">
        <v>152</v>
      </c>
      <c r="B9" s="131"/>
      <c r="C9" s="131"/>
      <c r="D9" s="131"/>
      <c r="E9" s="131"/>
      <c r="F9" s="131"/>
      <c r="G9" s="131"/>
      <c r="H9" s="131"/>
      <c r="I9" s="131"/>
    </row>
    <row r="10" spans="1:9" x14ac:dyDescent="0.2">
      <c r="A10" s="18" t="s">
        <v>18</v>
      </c>
      <c r="B10" s="18"/>
      <c r="C10" s="20"/>
      <c r="D10" s="20"/>
      <c r="E10" s="20"/>
      <c r="F10" s="20"/>
      <c r="G10" s="20"/>
      <c r="H10" s="20"/>
      <c r="I10" s="20"/>
    </row>
    <row r="11" spans="1:9" x14ac:dyDescent="0.2">
      <c r="A11" s="19" t="s">
        <v>153</v>
      </c>
      <c r="B11" s="18"/>
      <c r="C11" s="20"/>
      <c r="D11" s="20"/>
      <c r="E11" s="20"/>
      <c r="F11" s="20"/>
      <c r="G11" s="20"/>
      <c r="H11" s="20"/>
      <c r="I11" s="20"/>
    </row>
    <row r="12" spans="1:9" x14ac:dyDescent="0.2">
      <c r="A12" s="18" t="s">
        <v>20</v>
      </c>
      <c r="B12" s="18"/>
      <c r="C12" s="20"/>
      <c r="D12" s="20"/>
      <c r="E12" s="20"/>
      <c r="F12" s="20"/>
      <c r="G12" s="20"/>
      <c r="H12" s="20"/>
      <c r="I12" s="20"/>
    </row>
    <row r="13" spans="1:9" x14ac:dyDescent="0.2">
      <c r="A13" s="19" t="s">
        <v>154</v>
      </c>
      <c r="B13" s="18"/>
      <c r="C13" s="20"/>
      <c r="D13" s="20"/>
      <c r="E13" s="20"/>
      <c r="F13" s="20"/>
      <c r="G13" s="20"/>
      <c r="H13" s="20"/>
      <c r="I13" s="20"/>
    </row>
    <row r="14" spans="1:9" x14ac:dyDescent="0.2">
      <c r="A14" s="19" t="s">
        <v>155</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10" x14ac:dyDescent="0.2">
      <c r="A17" s="19" t="s">
        <v>24</v>
      </c>
      <c r="B17" s="18"/>
      <c r="C17" s="20"/>
      <c r="D17" s="20"/>
      <c r="E17" s="20"/>
      <c r="F17" s="20"/>
      <c r="G17" s="20"/>
      <c r="H17" s="20"/>
      <c r="I17" s="20"/>
    </row>
    <row r="18" spans="1:10" x14ac:dyDescent="0.2">
      <c r="A18" s="78" t="s">
        <v>156</v>
      </c>
      <c r="B18" s="20"/>
      <c r="C18" s="20"/>
      <c r="D18" s="20"/>
      <c r="E18" s="20"/>
      <c r="F18" s="20"/>
      <c r="G18" s="20"/>
      <c r="H18" s="20"/>
      <c r="I18" s="20"/>
    </row>
    <row r="19" spans="1:10" x14ac:dyDescent="0.2">
      <c r="A19" s="120" t="s">
        <v>25</v>
      </c>
      <c r="B19" s="121"/>
      <c r="C19" s="121"/>
      <c r="D19" s="121"/>
      <c r="E19" s="121"/>
      <c r="F19" s="121"/>
      <c r="G19" s="121"/>
      <c r="H19" s="121"/>
      <c r="I19" s="122"/>
    </row>
    <row r="20" spans="1:10" x14ac:dyDescent="0.2">
      <c r="A20" s="52"/>
      <c r="B20" s="53"/>
      <c r="C20" s="54" t="s">
        <v>26</v>
      </c>
      <c r="D20" s="54" t="s">
        <v>27</v>
      </c>
      <c r="E20" s="54" t="s">
        <v>28</v>
      </c>
      <c r="F20" s="54" t="s">
        <v>29</v>
      </c>
      <c r="G20" s="54" t="s">
        <v>30</v>
      </c>
      <c r="H20" s="54" t="s">
        <v>31</v>
      </c>
      <c r="I20" s="54" t="s">
        <v>32</v>
      </c>
    </row>
    <row r="21" spans="1:10" x14ac:dyDescent="0.2">
      <c r="A21" s="52"/>
      <c r="B21" s="53"/>
      <c r="C21" s="55" t="s">
        <v>33</v>
      </c>
      <c r="D21" s="56" t="s">
        <v>33</v>
      </c>
      <c r="E21" s="55" t="s">
        <v>33</v>
      </c>
      <c r="F21" s="55" t="s">
        <v>33</v>
      </c>
      <c r="G21" s="55" t="s">
        <v>34</v>
      </c>
      <c r="H21" s="55" t="s">
        <v>34</v>
      </c>
      <c r="I21" s="55" t="s">
        <v>34</v>
      </c>
    </row>
    <row r="22" spans="1:10" x14ac:dyDescent="0.2">
      <c r="A22" s="52" t="s">
        <v>35</v>
      </c>
      <c r="B22" s="53"/>
      <c r="C22" s="57"/>
      <c r="D22" s="17"/>
      <c r="E22" s="17">
        <v>49995</v>
      </c>
      <c r="F22" s="17">
        <v>69000</v>
      </c>
      <c r="G22" s="17">
        <v>0</v>
      </c>
      <c r="H22" s="17">
        <v>0</v>
      </c>
      <c r="I22" s="17">
        <v>0</v>
      </c>
    </row>
    <row r="23" spans="1:10" x14ac:dyDescent="0.2">
      <c r="A23" s="52" t="s">
        <v>36</v>
      </c>
      <c r="B23" s="53"/>
      <c r="C23" s="57"/>
      <c r="D23" s="17"/>
      <c r="E23" s="17">
        <v>0</v>
      </c>
      <c r="F23" s="17"/>
      <c r="G23" s="17">
        <f t="shared" ref="G23:I23" si="0">F34</f>
        <v>10095.32</v>
      </c>
      <c r="H23" s="17">
        <f t="shared" si="0"/>
        <v>0.32000000000698492</v>
      </c>
      <c r="I23" s="17">
        <f t="shared" si="0"/>
        <v>0.32000000000698492</v>
      </c>
    </row>
    <row r="24" spans="1:10" x14ac:dyDescent="0.2">
      <c r="A24" s="52" t="s">
        <v>37</v>
      </c>
      <c r="B24" s="53"/>
      <c r="C24" s="57"/>
      <c r="D24" s="17"/>
      <c r="E24" s="17">
        <v>20242</v>
      </c>
      <c r="F24" s="17">
        <v>37848.54</v>
      </c>
      <c r="G24" s="17">
        <v>60904</v>
      </c>
      <c r="H24" s="17"/>
      <c r="I24" s="17"/>
      <c r="J24" s="14"/>
    </row>
    <row r="25" spans="1:10" x14ac:dyDescent="0.2">
      <c r="A25" s="52" t="s">
        <v>38</v>
      </c>
      <c r="B25" s="53"/>
      <c r="C25" s="57"/>
      <c r="D25" s="17"/>
      <c r="E25" s="17">
        <v>20242</v>
      </c>
      <c r="F25" s="57">
        <v>27753.22</v>
      </c>
      <c r="G25" s="17">
        <v>70999</v>
      </c>
      <c r="H25" s="17"/>
      <c r="I25" s="17"/>
      <c r="J25" s="14"/>
    </row>
    <row r="26" spans="1:10" x14ac:dyDescent="0.2">
      <c r="A26" s="52"/>
      <c r="B26" s="53"/>
      <c r="C26" s="57"/>
      <c r="D26" s="17"/>
      <c r="E26" s="17"/>
      <c r="F26" s="17"/>
      <c r="G26" s="17"/>
      <c r="H26" s="17"/>
      <c r="I26" s="17"/>
      <c r="J26" s="14"/>
    </row>
    <row r="27" spans="1:10" x14ac:dyDescent="0.2">
      <c r="A27" s="52" t="s">
        <v>39</v>
      </c>
      <c r="B27" s="13"/>
      <c r="C27" s="58"/>
      <c r="D27" s="58"/>
      <c r="E27" s="58"/>
      <c r="F27" s="58"/>
      <c r="G27" s="58"/>
      <c r="H27" s="58"/>
      <c r="I27" s="57"/>
    </row>
    <row r="28" spans="1:10" x14ac:dyDescent="0.2">
      <c r="A28" s="59" t="s">
        <v>40</v>
      </c>
      <c r="B28" s="53"/>
      <c r="C28" s="57"/>
      <c r="D28" s="60"/>
      <c r="E28" s="58"/>
      <c r="F28" s="58"/>
      <c r="G28" s="58"/>
      <c r="H28" s="58"/>
      <c r="I28" s="57"/>
    </row>
    <row r="29" spans="1:10" x14ac:dyDescent="0.2">
      <c r="A29" s="61"/>
      <c r="B29" s="62"/>
      <c r="C29" s="57"/>
      <c r="D29" s="17"/>
      <c r="E29" s="17">
        <v>0</v>
      </c>
      <c r="F29" s="17">
        <v>0</v>
      </c>
      <c r="G29" s="17"/>
      <c r="H29" s="17"/>
      <c r="I29" s="17"/>
    </row>
    <row r="30" spans="1:10" x14ac:dyDescent="0.2">
      <c r="A30" s="61"/>
      <c r="B30" s="62"/>
      <c r="C30" s="57"/>
      <c r="D30" s="17"/>
      <c r="E30" s="17"/>
      <c r="F30" s="17"/>
      <c r="G30" s="17"/>
      <c r="H30" s="17"/>
      <c r="I30" s="17"/>
    </row>
    <row r="31" spans="1:10" x14ac:dyDescent="0.2">
      <c r="A31" s="61"/>
      <c r="B31" s="62"/>
      <c r="C31" s="57"/>
      <c r="D31" s="17"/>
      <c r="E31" s="17"/>
      <c r="F31" s="17"/>
      <c r="G31" s="17"/>
      <c r="H31" s="17"/>
      <c r="I31" s="17"/>
    </row>
    <row r="32" spans="1:10"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10095.32</v>
      </c>
      <c r="G34" s="57">
        <f>+G23+G24-G25+G32</f>
        <v>0.32000000000698492</v>
      </c>
      <c r="H34" s="57">
        <f>+H23+H24-H25+H32</f>
        <v>0.32000000000698492</v>
      </c>
      <c r="I34" s="57">
        <f t="shared" si="2"/>
        <v>0.32000000000698492</v>
      </c>
    </row>
    <row r="35" spans="1:9" x14ac:dyDescent="0.2">
      <c r="A35" s="61"/>
      <c r="B35" s="62"/>
      <c r="C35" s="63"/>
      <c r="D35" s="64"/>
      <c r="E35" s="64"/>
      <c r="F35" s="17"/>
      <c r="G35" s="17"/>
      <c r="H35" s="17"/>
      <c r="I35" s="17"/>
    </row>
    <row r="36" spans="1:9" x14ac:dyDescent="0.2">
      <c r="A36" s="52" t="s">
        <v>43</v>
      </c>
      <c r="B36" s="53"/>
      <c r="C36" s="63"/>
      <c r="D36" s="64"/>
      <c r="E36" s="64">
        <v>27753</v>
      </c>
      <c r="F36" s="17">
        <v>64663.95</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-27753</v>
      </c>
      <c r="F38" s="67">
        <f t="shared" si="3"/>
        <v>-54568.63</v>
      </c>
      <c r="G38" s="67">
        <f t="shared" si="3"/>
        <v>0.32000000000698492</v>
      </c>
      <c r="H38" s="67">
        <f t="shared" si="3"/>
        <v>0.32000000000698492</v>
      </c>
      <c r="I38" s="67">
        <f t="shared" si="3"/>
        <v>0.32000000000698492</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3">
    <mergeCell ref="B5:D5"/>
    <mergeCell ref="A9:I9"/>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topLeftCell="A7"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319</v>
      </c>
      <c r="I2" s="12"/>
    </row>
    <row r="3" spans="1:9" x14ac:dyDescent="0.2">
      <c r="A3" s="18" t="s">
        <v>3</v>
      </c>
      <c r="B3" s="12" t="s">
        <v>320</v>
      </c>
      <c r="C3" s="12"/>
      <c r="D3" s="12"/>
      <c r="E3" s="20"/>
      <c r="F3" s="18"/>
      <c r="G3" s="50" t="s">
        <v>5</v>
      </c>
      <c r="H3" s="13" t="s">
        <v>321</v>
      </c>
      <c r="I3" s="13"/>
    </row>
    <row r="4" spans="1:9" x14ac:dyDescent="0.2">
      <c r="A4" s="18" t="s">
        <v>6</v>
      </c>
      <c r="B4" s="15" t="s">
        <v>330</v>
      </c>
      <c r="C4" s="12"/>
      <c r="D4" s="12"/>
      <c r="E4" s="20"/>
      <c r="F4" s="18"/>
      <c r="G4" s="50" t="s">
        <v>8</v>
      </c>
      <c r="H4" s="15" t="s">
        <v>9</v>
      </c>
      <c r="I4" s="12"/>
    </row>
    <row r="5" spans="1:9" x14ac:dyDescent="0.2">
      <c r="A5" s="18" t="s">
        <v>10</v>
      </c>
      <c r="B5" s="15" t="s">
        <v>145</v>
      </c>
      <c r="C5" s="13"/>
      <c r="D5" s="13"/>
      <c r="E5" s="20"/>
      <c r="F5" s="18"/>
      <c r="G5" s="50" t="s">
        <v>12</v>
      </c>
      <c r="H5" s="51" t="s">
        <v>331</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ht="12.75" customHeight="1" x14ac:dyDescent="0.2">
      <c r="A9" s="131" t="s">
        <v>332</v>
      </c>
      <c r="B9" s="131"/>
      <c r="C9" s="131"/>
      <c r="D9" s="131"/>
      <c r="E9" s="131"/>
      <c r="F9" s="131"/>
      <c r="G9" s="131"/>
      <c r="H9" s="131"/>
      <c r="I9" s="131"/>
    </row>
    <row r="10" spans="1:9" x14ac:dyDescent="0.2">
      <c r="A10" s="18" t="s">
        <v>18</v>
      </c>
      <c r="B10" s="18"/>
      <c r="C10" s="20"/>
      <c r="D10" s="20"/>
      <c r="E10" s="20"/>
      <c r="F10" s="20"/>
      <c r="G10" s="20"/>
      <c r="H10" s="20"/>
      <c r="I10" s="20"/>
    </row>
    <row r="11" spans="1:9" x14ac:dyDescent="0.2">
      <c r="A11" s="132" t="s">
        <v>325</v>
      </c>
      <c r="B11" s="132"/>
      <c r="C11" s="132"/>
      <c r="D11" s="132"/>
      <c r="E11" s="132"/>
      <c r="F11" s="132"/>
      <c r="G11" s="132"/>
      <c r="H11" s="132"/>
      <c r="I11" s="132"/>
    </row>
    <row r="12" spans="1:9" x14ac:dyDescent="0.2">
      <c r="A12" s="18" t="s">
        <v>20</v>
      </c>
      <c r="B12" s="18"/>
      <c r="C12" s="20"/>
      <c r="D12" s="20"/>
      <c r="E12" s="20"/>
      <c r="F12" s="20"/>
      <c r="G12" s="20"/>
      <c r="H12" s="20"/>
      <c r="I12" s="20"/>
    </row>
    <row r="13" spans="1:9" ht="29.25" customHeight="1" x14ac:dyDescent="0.2">
      <c r="A13" s="131" t="s">
        <v>333</v>
      </c>
      <c r="B13" s="131"/>
      <c r="C13" s="131"/>
      <c r="D13" s="131"/>
      <c r="E13" s="131"/>
      <c r="F13" s="131"/>
      <c r="G13" s="131"/>
      <c r="H13" s="131"/>
      <c r="I13" s="131"/>
    </row>
    <row r="14" spans="1:9" x14ac:dyDescent="0.2">
      <c r="A14" s="19" t="s">
        <v>23</v>
      </c>
      <c r="B14" s="18"/>
      <c r="C14" s="20"/>
      <c r="D14" s="20"/>
      <c r="E14" s="20"/>
      <c r="F14" s="20"/>
      <c r="G14" s="20"/>
      <c r="H14" s="20"/>
      <c r="I14" s="20"/>
    </row>
    <row r="15" spans="1:9" x14ac:dyDescent="0.2">
      <c r="A15" s="18" t="s">
        <v>327</v>
      </c>
      <c r="B15" s="18"/>
      <c r="C15" s="20"/>
      <c r="D15" s="20"/>
      <c r="E15" s="20"/>
      <c r="F15" s="20"/>
      <c r="G15" s="20"/>
      <c r="H15" s="20"/>
      <c r="I15" s="20"/>
    </row>
    <row r="16" spans="1:9" x14ac:dyDescent="0.2">
      <c r="A16" s="19" t="s">
        <v>24</v>
      </c>
      <c r="B16" s="18"/>
      <c r="C16" s="20"/>
      <c r="D16" s="20"/>
      <c r="E16" s="20"/>
      <c r="F16" s="20"/>
      <c r="G16" s="20"/>
      <c r="H16" s="20"/>
      <c r="I16" s="20"/>
    </row>
    <row r="17" spans="1:9" x14ac:dyDescent="0.2">
      <c r="A17" s="20" t="s">
        <v>334</v>
      </c>
      <c r="B17" s="20"/>
      <c r="C17" s="20"/>
      <c r="D17" s="20"/>
      <c r="E17" s="20"/>
      <c r="F17" s="20"/>
      <c r="G17" s="20"/>
      <c r="H17" s="20"/>
      <c r="I17" s="20"/>
    </row>
    <row r="18" spans="1:9" x14ac:dyDescent="0.2">
      <c r="A18" s="20" t="s">
        <v>335</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v>25000</v>
      </c>
      <c r="F22" s="17"/>
      <c r="G22" s="17">
        <v>25000</v>
      </c>
      <c r="H22" s="17"/>
      <c r="I22" s="17"/>
    </row>
    <row r="23" spans="1:9" x14ac:dyDescent="0.2">
      <c r="A23" s="52" t="s">
        <v>36</v>
      </c>
      <c r="B23" s="53"/>
      <c r="C23" s="57"/>
      <c r="D23" s="17">
        <f t="shared" ref="D23:I23" si="0">C34</f>
        <v>0</v>
      </c>
      <c r="E23" s="17">
        <f t="shared" si="0"/>
        <v>0</v>
      </c>
      <c r="F23" s="17">
        <f t="shared" si="0"/>
        <v>0</v>
      </c>
      <c r="G23" s="17">
        <f t="shared" si="0"/>
        <v>0</v>
      </c>
      <c r="H23" s="17">
        <f t="shared" si="0"/>
        <v>0</v>
      </c>
      <c r="I23" s="17">
        <f t="shared" si="0"/>
        <v>0</v>
      </c>
    </row>
    <row r="24" spans="1:9" x14ac:dyDescent="0.2">
      <c r="A24" s="52" t="s">
        <v>37</v>
      </c>
      <c r="B24" s="53"/>
      <c r="C24" s="57"/>
      <c r="D24" s="17"/>
      <c r="E24" s="17"/>
      <c r="F24" s="17"/>
      <c r="G24" s="17">
        <v>25000</v>
      </c>
      <c r="H24" s="17"/>
      <c r="I24" s="17"/>
    </row>
    <row r="25" spans="1:9" x14ac:dyDescent="0.2">
      <c r="A25" s="52" t="s">
        <v>38</v>
      </c>
      <c r="B25" s="53"/>
      <c r="C25" s="57"/>
      <c r="D25" s="17"/>
      <c r="E25" s="17"/>
      <c r="F25" s="57"/>
      <c r="G25" s="17">
        <v>25000</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c r="E29" s="17"/>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c r="F36" s="17"/>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0</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4">
    <mergeCell ref="A9:I9"/>
    <mergeCell ref="A11:I11"/>
    <mergeCell ref="A13:I13"/>
    <mergeCell ref="A19:I19"/>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L9" sqref="L9"/>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15" t="s">
        <v>233</v>
      </c>
      <c r="I2" s="12"/>
    </row>
    <row r="3" spans="1:9" x14ac:dyDescent="0.2">
      <c r="A3" s="18" t="s">
        <v>3</v>
      </c>
      <c r="B3" s="12" t="s">
        <v>157</v>
      </c>
      <c r="C3" s="12"/>
      <c r="D3" s="12"/>
      <c r="E3" s="20"/>
      <c r="F3" s="18"/>
      <c r="G3" s="50" t="s">
        <v>5</v>
      </c>
      <c r="H3" s="51" t="s">
        <v>234</v>
      </c>
      <c r="I3" s="13"/>
    </row>
    <row r="4" spans="1:9" x14ac:dyDescent="0.2">
      <c r="A4" s="18" t="s">
        <v>6</v>
      </c>
      <c r="B4" s="15" t="s">
        <v>235</v>
      </c>
      <c r="C4" s="12"/>
      <c r="D4" s="12"/>
      <c r="E4" s="20"/>
      <c r="F4" s="18"/>
      <c r="G4" s="50" t="s">
        <v>8</v>
      </c>
      <c r="H4" s="15" t="s">
        <v>9</v>
      </c>
      <c r="I4" s="12"/>
    </row>
    <row r="5" spans="1:9" x14ac:dyDescent="0.2">
      <c r="A5" s="18" t="s">
        <v>10</v>
      </c>
      <c r="B5" s="12" t="s">
        <v>11</v>
      </c>
      <c r="C5" s="13"/>
      <c r="D5" s="13"/>
      <c r="E5" s="20"/>
      <c r="F5" s="18"/>
      <c r="G5" s="50" t="s">
        <v>12</v>
      </c>
      <c r="H5" s="51" t="s">
        <v>236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228</v>
      </c>
      <c r="B9" s="18"/>
      <c r="C9" s="20"/>
      <c r="D9" s="20"/>
      <c r="E9" s="20"/>
      <c r="F9" s="20"/>
      <c r="G9" s="20"/>
      <c r="H9" s="20"/>
      <c r="I9" s="20"/>
    </row>
    <row r="10" spans="1:9" x14ac:dyDescent="0.2">
      <c r="A10" s="18"/>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237</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238</v>
      </c>
      <c r="B14" s="18"/>
      <c r="C14" s="20"/>
      <c r="D14" s="20"/>
      <c r="E14" s="20"/>
      <c r="F14" s="20"/>
      <c r="G14" s="20"/>
      <c r="H14" s="20"/>
      <c r="I14" s="20"/>
    </row>
    <row r="15" spans="1:9" x14ac:dyDescent="0.2">
      <c r="A15" s="18"/>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c r="D23" s="17"/>
      <c r="E23" s="17">
        <v>11944</v>
      </c>
      <c r="F23" s="17"/>
      <c r="G23" s="17">
        <v>8000</v>
      </c>
      <c r="H23" s="17">
        <v>20000</v>
      </c>
      <c r="I23" s="17">
        <v>20000</v>
      </c>
    </row>
    <row r="24" spans="1:9" x14ac:dyDescent="0.2">
      <c r="A24" s="52" t="s">
        <v>36</v>
      </c>
      <c r="B24" s="53"/>
      <c r="C24" s="57"/>
      <c r="D24" s="17">
        <f>C35</f>
        <v>0</v>
      </c>
      <c r="E24" s="17">
        <f>D35</f>
        <v>0</v>
      </c>
      <c r="F24" s="17">
        <f t="shared" ref="F24:I24" si="0">E35</f>
        <v>0</v>
      </c>
      <c r="G24" s="17">
        <f t="shared" si="0"/>
        <v>11769</v>
      </c>
      <c r="H24" s="17">
        <f t="shared" si="0"/>
        <v>0</v>
      </c>
      <c r="I24" s="17">
        <f t="shared" si="0"/>
        <v>0</v>
      </c>
    </row>
    <row r="25" spans="1:9" x14ac:dyDescent="0.2">
      <c r="A25" s="52" t="s">
        <v>37</v>
      </c>
      <c r="B25" s="53"/>
      <c r="C25" s="57"/>
      <c r="D25" s="17"/>
      <c r="E25" s="17">
        <v>0</v>
      </c>
      <c r="F25" s="17">
        <v>11944</v>
      </c>
      <c r="G25" s="17">
        <v>8000</v>
      </c>
      <c r="H25" s="17">
        <v>20000</v>
      </c>
      <c r="I25" s="17">
        <v>20000</v>
      </c>
    </row>
    <row r="26" spans="1:9" x14ac:dyDescent="0.2">
      <c r="A26" s="52" t="s">
        <v>38</v>
      </c>
      <c r="B26" s="53"/>
      <c r="C26" s="57"/>
      <c r="D26" s="17"/>
      <c r="E26" s="17">
        <v>0</v>
      </c>
      <c r="F26" s="57">
        <v>175</v>
      </c>
      <c r="G26" s="17">
        <v>19769</v>
      </c>
      <c r="H26" s="17">
        <v>20000</v>
      </c>
      <c r="I26" s="17">
        <v>20000</v>
      </c>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c r="D30" s="17"/>
      <c r="E30" s="17">
        <v>0</v>
      </c>
      <c r="F30" s="17"/>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0</v>
      </c>
      <c r="D33" s="57">
        <f t="shared" si="1"/>
        <v>0</v>
      </c>
      <c r="E33" s="57">
        <f t="shared" si="1"/>
        <v>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0</v>
      </c>
      <c r="D35" s="57">
        <f t="shared" ref="D35:I35" si="2">+D24+D25-D26+D33</f>
        <v>0</v>
      </c>
      <c r="E35" s="57">
        <f>+E24+E25-E26+E33</f>
        <v>0</v>
      </c>
      <c r="F35" s="57">
        <f t="shared" si="2"/>
        <v>11769</v>
      </c>
      <c r="G35" s="57">
        <f>+G24+G25-G26+G33</f>
        <v>0</v>
      </c>
      <c r="H35" s="57">
        <f>+H24+H25-H26+H33</f>
        <v>0</v>
      </c>
      <c r="I35" s="57">
        <f t="shared" si="2"/>
        <v>0</v>
      </c>
    </row>
    <row r="36" spans="1:9" x14ac:dyDescent="0.2">
      <c r="A36" s="61"/>
      <c r="B36" s="62"/>
      <c r="C36" s="63"/>
      <c r="D36" s="64"/>
      <c r="E36" s="64"/>
      <c r="F36" s="17"/>
      <c r="G36" s="17"/>
      <c r="H36" s="17"/>
      <c r="I36" s="17"/>
    </row>
    <row r="37" spans="1:9" x14ac:dyDescent="0.2">
      <c r="A37" s="52" t="s">
        <v>43</v>
      </c>
      <c r="B37" s="53"/>
      <c r="C37" s="63"/>
      <c r="D37" s="64"/>
      <c r="E37" s="64">
        <v>0</v>
      </c>
      <c r="F37" s="17">
        <v>890</v>
      </c>
      <c r="G37" s="17">
        <v>0</v>
      </c>
      <c r="H37" s="17">
        <v>0</v>
      </c>
      <c r="I37" s="17">
        <v>0</v>
      </c>
    </row>
    <row r="38" spans="1:9" x14ac:dyDescent="0.2">
      <c r="A38" s="61"/>
      <c r="B38" s="62"/>
      <c r="C38" s="63"/>
      <c r="D38" s="64"/>
      <c r="E38" s="64"/>
      <c r="F38" s="17"/>
      <c r="G38" s="17"/>
      <c r="H38" s="17"/>
      <c r="I38" s="17"/>
    </row>
    <row r="39" spans="1:9" x14ac:dyDescent="0.2">
      <c r="A39" s="52" t="s">
        <v>44</v>
      </c>
      <c r="B39" s="65"/>
      <c r="C39" s="66">
        <f>C35-C37</f>
        <v>0</v>
      </c>
      <c r="D39" s="66">
        <f t="shared" ref="D39:I39" si="3">D35-D37</f>
        <v>0</v>
      </c>
      <c r="E39" s="66">
        <f t="shared" si="3"/>
        <v>0</v>
      </c>
      <c r="F39" s="67">
        <f t="shared" si="3"/>
        <v>10879</v>
      </c>
      <c r="G39" s="67">
        <f t="shared" si="3"/>
        <v>0</v>
      </c>
      <c r="H39" s="67">
        <f t="shared" si="3"/>
        <v>0</v>
      </c>
      <c r="I39" s="67">
        <f t="shared" si="3"/>
        <v>0</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0"/>
  <sheetViews>
    <sheetView topLeftCell="A13"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t="s">
        <v>0</v>
      </c>
      <c r="B1" s="12" t="s">
        <v>1</v>
      </c>
      <c r="C1" s="12"/>
      <c r="D1" s="12"/>
      <c r="E1" s="20"/>
      <c r="F1" s="18"/>
      <c r="G1" s="50" t="s">
        <v>2</v>
      </c>
      <c r="H1" s="15" t="s">
        <v>50</v>
      </c>
      <c r="I1" s="12"/>
    </row>
    <row r="2" spans="1:10" x14ac:dyDescent="0.2">
      <c r="A2" s="18" t="s">
        <v>3</v>
      </c>
      <c r="B2" s="12" t="s">
        <v>4</v>
      </c>
      <c r="C2" s="12"/>
      <c r="D2" s="12"/>
      <c r="E2" s="20"/>
      <c r="F2" s="18"/>
      <c r="G2" s="50" t="s">
        <v>5</v>
      </c>
      <c r="H2" s="51" t="s">
        <v>51</v>
      </c>
      <c r="I2" s="13"/>
    </row>
    <row r="3" spans="1:10" x14ac:dyDescent="0.2">
      <c r="A3" s="18" t="s">
        <v>6</v>
      </c>
      <c r="B3" s="12" t="s">
        <v>7</v>
      </c>
      <c r="C3" s="12"/>
      <c r="D3" s="12"/>
      <c r="E3" s="20"/>
      <c r="F3" s="18"/>
      <c r="G3" s="50" t="s">
        <v>8</v>
      </c>
      <c r="H3" s="12" t="s">
        <v>9</v>
      </c>
      <c r="I3" s="12"/>
    </row>
    <row r="4" spans="1:10" x14ac:dyDescent="0.2">
      <c r="A4" s="18" t="s">
        <v>10</v>
      </c>
      <c r="B4" s="12" t="s">
        <v>59</v>
      </c>
      <c r="C4" s="13"/>
      <c r="D4" s="13"/>
      <c r="E4" s="20"/>
      <c r="F4" s="18"/>
      <c r="G4" s="50" t="s">
        <v>12</v>
      </c>
      <c r="H4" s="51" t="s">
        <v>60</v>
      </c>
      <c r="I4" s="13"/>
    </row>
    <row r="5" spans="1:10" x14ac:dyDescent="0.2">
      <c r="A5" s="18"/>
      <c r="B5" s="18"/>
      <c r="C5" s="18"/>
      <c r="D5" s="18"/>
      <c r="E5" s="18"/>
      <c r="F5" s="18"/>
      <c r="G5" s="18"/>
      <c r="H5" s="18"/>
      <c r="I5" s="18"/>
    </row>
    <row r="6" spans="1:10" x14ac:dyDescent="0.2">
      <c r="A6" s="18"/>
      <c r="B6" s="18"/>
      <c r="C6" s="18"/>
      <c r="D6" s="18"/>
      <c r="E6" s="18"/>
      <c r="F6" s="18"/>
      <c r="G6" s="18"/>
      <c r="H6" s="18"/>
      <c r="I6" s="18"/>
    </row>
    <row r="7" spans="1:10" x14ac:dyDescent="0.2">
      <c r="A7" s="18" t="s">
        <v>14</v>
      </c>
      <c r="B7" s="18"/>
      <c r="C7" s="20"/>
      <c r="D7" s="20"/>
      <c r="E7" s="20"/>
      <c r="F7" s="20"/>
      <c r="G7" s="20"/>
      <c r="H7" s="20"/>
      <c r="I7" s="20"/>
    </row>
    <row r="8" spans="1:10" x14ac:dyDescent="0.2">
      <c r="A8" s="19" t="s">
        <v>61</v>
      </c>
      <c r="B8" s="18"/>
      <c r="C8" s="20"/>
      <c r="D8" s="20"/>
      <c r="E8" s="20"/>
      <c r="F8" s="20"/>
      <c r="G8" s="20"/>
      <c r="H8" s="20"/>
      <c r="I8" s="20"/>
    </row>
    <row r="9" spans="1:10" ht="27" customHeight="1" x14ac:dyDescent="0.2">
      <c r="A9" s="18" t="s">
        <v>16</v>
      </c>
      <c r="B9" s="18"/>
      <c r="C9" s="20"/>
      <c r="D9" s="20"/>
      <c r="E9" s="20"/>
      <c r="F9" s="20"/>
      <c r="G9" s="20"/>
      <c r="H9" s="20"/>
      <c r="I9" s="20"/>
      <c r="J9" s="11"/>
    </row>
    <row r="10" spans="1:10" x14ac:dyDescent="0.2">
      <c r="A10" s="18" t="s">
        <v>17</v>
      </c>
      <c r="B10" s="18"/>
      <c r="C10" s="20"/>
      <c r="D10" s="20"/>
      <c r="E10" s="20"/>
      <c r="F10" s="20"/>
      <c r="G10" s="20"/>
      <c r="H10" s="20"/>
      <c r="I10" s="20"/>
    </row>
    <row r="11" spans="1:10" x14ac:dyDescent="0.2">
      <c r="A11" s="18"/>
      <c r="B11" s="18"/>
      <c r="C11" s="20"/>
      <c r="D11" s="20"/>
      <c r="E11" s="20"/>
      <c r="F11" s="20"/>
      <c r="G11" s="20"/>
      <c r="H11" s="20"/>
      <c r="I11" s="20"/>
    </row>
    <row r="12" spans="1:10" x14ac:dyDescent="0.2">
      <c r="A12" s="18" t="s">
        <v>18</v>
      </c>
      <c r="B12" s="18"/>
      <c r="C12" s="20"/>
      <c r="D12" s="20"/>
      <c r="E12" s="20"/>
      <c r="F12" s="20"/>
      <c r="G12" s="20"/>
      <c r="H12" s="20"/>
      <c r="I12" s="20"/>
    </row>
    <row r="13" spans="1:10" x14ac:dyDescent="0.2">
      <c r="A13" s="132" t="s">
        <v>19</v>
      </c>
      <c r="B13" s="132"/>
      <c r="C13" s="132"/>
      <c r="D13" s="132"/>
      <c r="E13" s="132"/>
      <c r="F13" s="132"/>
      <c r="G13" s="132"/>
      <c r="H13" s="132"/>
      <c r="I13" s="132"/>
    </row>
    <row r="14" spans="1:10" x14ac:dyDescent="0.2">
      <c r="A14" s="140"/>
      <c r="B14" s="132"/>
      <c r="C14" s="132"/>
      <c r="D14" s="132"/>
      <c r="E14" s="132"/>
      <c r="F14" s="132"/>
      <c r="G14" s="132"/>
      <c r="H14" s="132"/>
      <c r="I14" s="132"/>
    </row>
    <row r="15" spans="1:10" x14ac:dyDescent="0.2">
      <c r="A15" s="18" t="s">
        <v>20</v>
      </c>
      <c r="B15" s="18"/>
      <c r="C15" s="20"/>
      <c r="D15" s="20"/>
      <c r="E15" s="20"/>
      <c r="F15" s="20"/>
      <c r="G15" s="20"/>
      <c r="H15" s="20"/>
      <c r="I15" s="20"/>
    </row>
    <row r="16" spans="1:10" x14ac:dyDescent="0.2">
      <c r="A16" s="18" t="s">
        <v>21</v>
      </c>
      <c r="B16" s="18"/>
      <c r="C16" s="20"/>
      <c r="D16" s="20"/>
      <c r="E16" s="20"/>
      <c r="F16" s="20"/>
      <c r="G16" s="20"/>
      <c r="H16" s="20"/>
      <c r="I16" s="20"/>
    </row>
    <row r="17" spans="1:9" x14ac:dyDescent="0.2">
      <c r="A17" s="18" t="s">
        <v>22</v>
      </c>
      <c r="B17" s="18"/>
      <c r="C17" s="20"/>
      <c r="D17" s="20"/>
      <c r="E17" s="20"/>
      <c r="F17" s="20"/>
      <c r="G17" s="20"/>
      <c r="H17" s="20"/>
      <c r="I17" s="20"/>
    </row>
    <row r="18" spans="1:9" x14ac:dyDescent="0.2">
      <c r="A18" s="18"/>
      <c r="B18" s="18"/>
      <c r="C18" s="20"/>
      <c r="D18" s="20"/>
      <c r="E18" s="20"/>
      <c r="F18" s="20"/>
      <c r="G18" s="20"/>
      <c r="H18" s="20"/>
      <c r="I18" s="20"/>
    </row>
    <row r="19" spans="1:9" x14ac:dyDescent="0.2">
      <c r="A19" s="19" t="s">
        <v>23</v>
      </c>
      <c r="B19" s="18"/>
      <c r="C19" s="20"/>
      <c r="D19" s="20"/>
      <c r="E19" s="20"/>
      <c r="F19" s="20"/>
      <c r="G19" s="20"/>
      <c r="H19" s="20"/>
      <c r="I19" s="20"/>
    </row>
    <row r="20" spans="1:9" x14ac:dyDescent="0.2">
      <c r="A20" s="18"/>
      <c r="B20" s="18"/>
      <c r="C20" s="20"/>
      <c r="D20" s="20"/>
      <c r="E20" s="20"/>
      <c r="F20" s="20"/>
      <c r="G20" s="20"/>
      <c r="H20" s="20"/>
      <c r="I20" s="20"/>
    </row>
    <row r="21" spans="1:9" x14ac:dyDescent="0.2">
      <c r="A21" s="19" t="s">
        <v>24</v>
      </c>
      <c r="B21" s="18"/>
      <c r="C21" s="20"/>
      <c r="D21" s="20"/>
      <c r="E21" s="20"/>
      <c r="F21" s="20"/>
      <c r="G21" s="20"/>
      <c r="H21" s="20"/>
      <c r="I21" s="20"/>
    </row>
    <row r="22" spans="1:9" x14ac:dyDescent="0.2">
      <c r="A22" s="20"/>
      <c r="B22" s="20"/>
      <c r="C22" s="20"/>
      <c r="D22" s="20"/>
      <c r="E22" s="20"/>
      <c r="F22" s="20"/>
      <c r="G22" s="20"/>
      <c r="H22" s="20"/>
      <c r="I22" s="20"/>
    </row>
    <row r="23" spans="1:9" x14ac:dyDescent="0.2">
      <c r="A23" s="120" t="s">
        <v>25</v>
      </c>
      <c r="B23" s="121"/>
      <c r="C23" s="121"/>
      <c r="D23" s="121"/>
      <c r="E23" s="121"/>
      <c r="F23" s="121"/>
      <c r="G23" s="121"/>
      <c r="H23" s="121"/>
      <c r="I23" s="122"/>
    </row>
    <row r="24" spans="1:9" x14ac:dyDescent="0.2">
      <c r="A24" s="52"/>
      <c r="B24" s="53"/>
      <c r="C24" s="54" t="s">
        <v>26</v>
      </c>
      <c r="D24" s="54" t="s">
        <v>27</v>
      </c>
      <c r="E24" s="54" t="s">
        <v>28</v>
      </c>
      <c r="F24" s="54" t="s">
        <v>29</v>
      </c>
      <c r="G24" s="54" t="s">
        <v>30</v>
      </c>
      <c r="H24" s="54" t="s">
        <v>31</v>
      </c>
      <c r="I24" s="54" t="s">
        <v>32</v>
      </c>
    </row>
    <row r="25" spans="1:9" x14ac:dyDescent="0.2">
      <c r="A25" s="52"/>
      <c r="B25" s="53"/>
      <c r="C25" s="55" t="s">
        <v>33</v>
      </c>
      <c r="D25" s="56" t="s">
        <v>33</v>
      </c>
      <c r="E25" s="55" t="s">
        <v>33</v>
      </c>
      <c r="F25" s="55" t="s">
        <v>33</v>
      </c>
      <c r="G25" s="55" t="s">
        <v>34</v>
      </c>
      <c r="H25" s="55" t="s">
        <v>34</v>
      </c>
      <c r="I25" s="55" t="s">
        <v>34</v>
      </c>
    </row>
    <row r="26" spans="1:9" x14ac:dyDescent="0.2">
      <c r="A26" s="52" t="s">
        <v>35</v>
      </c>
      <c r="B26" s="53"/>
      <c r="C26" s="57"/>
      <c r="D26" s="17"/>
      <c r="E26" s="17"/>
      <c r="F26" s="17">
        <v>109140</v>
      </c>
      <c r="G26" s="17">
        <v>109140</v>
      </c>
      <c r="H26" s="17">
        <v>109140</v>
      </c>
      <c r="I26" s="17">
        <v>109140</v>
      </c>
    </row>
    <row r="27" spans="1:9" x14ac:dyDescent="0.2">
      <c r="A27" s="52" t="s">
        <v>36</v>
      </c>
      <c r="B27" s="53"/>
      <c r="C27" s="57"/>
      <c r="D27" s="17">
        <f t="shared" ref="D27:I27" si="0">C38</f>
        <v>0</v>
      </c>
      <c r="E27" s="17">
        <f t="shared" si="0"/>
        <v>0</v>
      </c>
      <c r="F27" s="17">
        <f t="shared" si="0"/>
        <v>0</v>
      </c>
      <c r="G27" s="17">
        <f t="shared" si="0"/>
        <v>0</v>
      </c>
      <c r="H27" s="17">
        <f t="shared" si="0"/>
        <v>0</v>
      </c>
      <c r="I27" s="17">
        <f t="shared" si="0"/>
        <v>0</v>
      </c>
    </row>
    <row r="28" spans="1:9" x14ac:dyDescent="0.2">
      <c r="A28" s="52" t="s">
        <v>37</v>
      </c>
      <c r="B28" s="53"/>
      <c r="C28" s="57"/>
      <c r="D28" s="17"/>
      <c r="E28" s="17"/>
      <c r="F28" s="17">
        <v>100474</v>
      </c>
      <c r="G28" s="17">
        <v>109140</v>
      </c>
      <c r="H28" s="17">
        <v>109140</v>
      </c>
      <c r="I28" s="17">
        <v>109140</v>
      </c>
    </row>
    <row r="29" spans="1:9" x14ac:dyDescent="0.2">
      <c r="A29" s="52" t="s">
        <v>38</v>
      </c>
      <c r="B29" s="53"/>
      <c r="C29" s="57"/>
      <c r="D29" s="17"/>
      <c r="E29" s="17"/>
      <c r="F29" s="57">
        <v>100474</v>
      </c>
      <c r="G29" s="17">
        <v>109140</v>
      </c>
      <c r="H29" s="17">
        <v>109140</v>
      </c>
      <c r="I29" s="17">
        <v>109140</v>
      </c>
    </row>
    <row r="30" spans="1:9" x14ac:dyDescent="0.2">
      <c r="A30" s="52"/>
      <c r="B30" s="53"/>
      <c r="C30" s="57"/>
      <c r="D30" s="17"/>
      <c r="E30" s="17"/>
      <c r="F30" s="17"/>
      <c r="G30" s="17"/>
      <c r="H30" s="17"/>
      <c r="I30" s="17"/>
    </row>
    <row r="31" spans="1:9" x14ac:dyDescent="0.2">
      <c r="A31" s="52" t="s">
        <v>39</v>
      </c>
      <c r="B31" s="13"/>
      <c r="C31" s="58"/>
      <c r="D31" s="58"/>
      <c r="E31" s="58"/>
      <c r="F31" s="58"/>
      <c r="G31" s="58"/>
      <c r="H31" s="58"/>
      <c r="I31" s="57"/>
    </row>
    <row r="32" spans="1:9" x14ac:dyDescent="0.2">
      <c r="A32" s="59" t="s">
        <v>40</v>
      </c>
      <c r="B32" s="53"/>
      <c r="C32" s="57"/>
      <c r="D32" s="60"/>
      <c r="E32" s="58"/>
      <c r="F32" s="58"/>
      <c r="G32" s="58"/>
      <c r="H32" s="58"/>
      <c r="I32" s="57"/>
    </row>
    <row r="33" spans="1:9" x14ac:dyDescent="0.2">
      <c r="A33" s="61"/>
      <c r="B33" s="62"/>
      <c r="C33" s="57"/>
      <c r="D33" s="17"/>
      <c r="E33" s="17"/>
      <c r="F33" s="17"/>
      <c r="G33" s="17">
        <v>0</v>
      </c>
      <c r="H33" s="17"/>
      <c r="I33" s="17"/>
    </row>
    <row r="34" spans="1:9" x14ac:dyDescent="0.2">
      <c r="A34" s="61"/>
      <c r="B34" s="62"/>
      <c r="C34" s="57"/>
      <c r="D34" s="17"/>
      <c r="E34" s="17"/>
      <c r="F34" s="17"/>
      <c r="G34" s="17"/>
      <c r="H34" s="17"/>
      <c r="I34" s="17"/>
    </row>
    <row r="35" spans="1:9" x14ac:dyDescent="0.2">
      <c r="A35" s="61"/>
      <c r="B35" s="62"/>
      <c r="C35" s="57"/>
      <c r="D35" s="17"/>
      <c r="E35" s="17"/>
      <c r="F35" s="17"/>
      <c r="G35" s="17"/>
      <c r="H35" s="17"/>
      <c r="I35" s="17"/>
    </row>
    <row r="36" spans="1:9" x14ac:dyDescent="0.2">
      <c r="A36" s="52" t="s">
        <v>41</v>
      </c>
      <c r="B36" s="53"/>
      <c r="C36" s="57">
        <f t="shared" ref="C36:I36" si="1">SUM(C33:C35)</f>
        <v>0</v>
      </c>
      <c r="D36" s="57">
        <f t="shared" si="1"/>
        <v>0</v>
      </c>
      <c r="E36" s="57">
        <f t="shared" si="1"/>
        <v>0</v>
      </c>
      <c r="F36" s="57">
        <f t="shared" si="1"/>
        <v>0</v>
      </c>
      <c r="G36" s="57">
        <f t="shared" si="1"/>
        <v>0</v>
      </c>
      <c r="H36" s="57">
        <f t="shared" si="1"/>
        <v>0</v>
      </c>
      <c r="I36" s="57">
        <f t="shared" si="1"/>
        <v>0</v>
      </c>
    </row>
    <row r="37" spans="1:9" x14ac:dyDescent="0.2">
      <c r="A37" s="52"/>
      <c r="B37" s="53"/>
      <c r="C37" s="57"/>
      <c r="D37" s="17"/>
      <c r="E37" s="17"/>
      <c r="F37" s="17"/>
      <c r="G37" s="17"/>
      <c r="H37" s="17"/>
      <c r="I37" s="17"/>
    </row>
    <row r="38" spans="1:9" x14ac:dyDescent="0.2">
      <c r="A38" s="52" t="s">
        <v>42</v>
      </c>
      <c r="B38" s="53"/>
      <c r="C38" s="57">
        <f>+C27+C28-C29+C36</f>
        <v>0</v>
      </c>
      <c r="D38" s="57">
        <f t="shared" ref="D38:I38" si="2">+D27+D28-D29+D36</f>
        <v>0</v>
      </c>
      <c r="E38" s="57">
        <f>+E27+E28-E29+E36</f>
        <v>0</v>
      </c>
      <c r="F38" s="57">
        <f t="shared" si="2"/>
        <v>0</v>
      </c>
      <c r="G38" s="57">
        <f>+G27+G28-G29+G36</f>
        <v>0</v>
      </c>
      <c r="H38" s="57">
        <f>+H27+H28-H29+H36</f>
        <v>0</v>
      </c>
      <c r="I38" s="57">
        <f t="shared" si="2"/>
        <v>0</v>
      </c>
    </row>
    <row r="39" spans="1:9" x14ac:dyDescent="0.2">
      <c r="A39" s="61"/>
      <c r="B39" s="62"/>
      <c r="C39" s="63"/>
      <c r="D39" s="64"/>
      <c r="E39" s="64"/>
      <c r="F39" s="17"/>
      <c r="G39" s="17"/>
      <c r="H39" s="17"/>
      <c r="I39" s="17"/>
    </row>
    <row r="40" spans="1:9" x14ac:dyDescent="0.2">
      <c r="A40" s="52" t="s">
        <v>43</v>
      </c>
      <c r="B40" s="53"/>
      <c r="C40" s="63"/>
      <c r="D40" s="64"/>
      <c r="E40" s="64"/>
      <c r="F40" s="17"/>
      <c r="G40" s="17">
        <v>0</v>
      </c>
      <c r="H40" s="17"/>
      <c r="I40" s="17"/>
    </row>
    <row r="41" spans="1:9" x14ac:dyDescent="0.2">
      <c r="A41" s="61"/>
      <c r="B41" s="62"/>
      <c r="C41" s="63"/>
      <c r="D41" s="64"/>
      <c r="E41" s="64"/>
      <c r="F41" s="17"/>
      <c r="G41" s="17"/>
      <c r="H41" s="17"/>
      <c r="I41" s="17"/>
    </row>
    <row r="42" spans="1:9" x14ac:dyDescent="0.2">
      <c r="A42" s="52" t="s">
        <v>44</v>
      </c>
      <c r="B42" s="65"/>
      <c r="C42" s="66">
        <f>C38-C40</f>
        <v>0</v>
      </c>
      <c r="D42" s="66">
        <f t="shared" ref="D42:I42" si="3">D38-D40</f>
        <v>0</v>
      </c>
      <c r="E42" s="66">
        <f t="shared" si="3"/>
        <v>0</v>
      </c>
      <c r="F42" s="67">
        <f t="shared" si="3"/>
        <v>0</v>
      </c>
      <c r="G42" s="67">
        <f t="shared" si="3"/>
        <v>0</v>
      </c>
      <c r="H42" s="67">
        <f t="shared" si="3"/>
        <v>0</v>
      </c>
      <c r="I42" s="67">
        <f t="shared" si="3"/>
        <v>0</v>
      </c>
    </row>
    <row r="43" spans="1:9" x14ac:dyDescent="0.2">
      <c r="A43" s="68"/>
      <c r="B43" s="68"/>
      <c r="C43" s="69"/>
      <c r="D43" s="69"/>
      <c r="E43" s="69"/>
      <c r="F43" s="69"/>
      <c r="G43" s="69"/>
      <c r="H43" s="69"/>
      <c r="I43" s="69"/>
    </row>
    <row r="44" spans="1:9" x14ac:dyDescent="0.2">
      <c r="A44" s="70" t="s">
        <v>45</v>
      </c>
      <c r="B44" s="12"/>
      <c r="C44" s="71"/>
      <c r="D44" s="71"/>
      <c r="E44" s="71"/>
      <c r="F44" s="71"/>
      <c r="G44" s="71"/>
      <c r="H44" s="71"/>
      <c r="I44" s="71"/>
    </row>
    <row r="45" spans="1:9" x14ac:dyDescent="0.2">
      <c r="A45" s="72" t="s">
        <v>46</v>
      </c>
      <c r="B45" s="62"/>
      <c r="C45" s="64"/>
      <c r="D45" s="64"/>
      <c r="E45" s="64"/>
      <c r="F45" s="64"/>
      <c r="G45" s="64"/>
      <c r="H45" s="64"/>
      <c r="I45" s="64"/>
    </row>
    <row r="46" spans="1:9" x14ac:dyDescent="0.2">
      <c r="A46" s="52"/>
      <c r="B46" s="53"/>
      <c r="C46" s="17"/>
      <c r="D46" s="17"/>
      <c r="E46" s="17"/>
      <c r="F46" s="17"/>
      <c r="G46" s="17"/>
      <c r="H46" s="17"/>
      <c r="I46" s="17"/>
    </row>
    <row r="47" spans="1:9" x14ac:dyDescent="0.2">
      <c r="A47" s="6" t="s">
        <v>47</v>
      </c>
      <c r="B47" s="1"/>
      <c r="C47" s="8"/>
      <c r="D47" s="8"/>
      <c r="E47" s="7"/>
      <c r="F47" s="7"/>
      <c r="G47" s="7"/>
      <c r="H47" s="7"/>
      <c r="I47" s="7"/>
    </row>
    <row r="48" spans="1:9" x14ac:dyDescent="0.2">
      <c r="A48" s="6"/>
      <c r="B48" s="1"/>
      <c r="C48" s="8"/>
      <c r="D48" s="8"/>
      <c r="E48" s="7"/>
      <c r="F48" s="7"/>
      <c r="G48" s="7"/>
      <c r="H48" s="7"/>
      <c r="I48" s="7"/>
    </row>
    <row r="49" spans="1:9" x14ac:dyDescent="0.2">
      <c r="A49" s="4" t="s">
        <v>48</v>
      </c>
      <c r="B49" s="2"/>
      <c r="C49" s="8"/>
      <c r="D49" s="8"/>
      <c r="E49" s="7"/>
      <c r="F49" s="7"/>
      <c r="G49" s="7"/>
      <c r="H49" s="7"/>
      <c r="I49" s="7"/>
    </row>
    <row r="50" spans="1:9" x14ac:dyDescent="0.2">
      <c r="A50" s="5" t="s">
        <v>49</v>
      </c>
      <c r="B50" s="3"/>
      <c r="C50" s="8"/>
      <c r="D50" s="8"/>
      <c r="E50" s="7"/>
      <c r="F50" s="7"/>
      <c r="G50" s="7"/>
      <c r="H50" s="7"/>
      <c r="I50" s="7"/>
    </row>
  </sheetData>
  <sheetProtection selectLockedCells="1"/>
  <mergeCells count="3">
    <mergeCell ref="A13:I13"/>
    <mergeCell ref="A14:I14"/>
    <mergeCell ref="A23:I23"/>
  </mergeCells>
  <printOptions horizontalCentered="1"/>
  <pageMargins left="0.75" right="0.75" top="0.6" bottom="0.55000000000000004" header="0.28000000000000003" footer="0.16"/>
  <pageSetup scale="82"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ht="15" x14ac:dyDescent="0.25">
      <c r="A4" s="18" t="s">
        <v>6</v>
      </c>
      <c r="B4" s="79" t="s">
        <v>301</v>
      </c>
      <c r="C4" s="12"/>
      <c r="D4" s="12"/>
      <c r="E4" s="20"/>
      <c r="F4" s="18"/>
      <c r="G4" s="50" t="s">
        <v>8</v>
      </c>
      <c r="H4" s="15" t="s">
        <v>250</v>
      </c>
      <c r="I4" s="12"/>
    </row>
    <row r="5" spans="1:9" x14ac:dyDescent="0.2">
      <c r="A5" s="18" t="s">
        <v>10</v>
      </c>
      <c r="B5" s="51" t="s">
        <v>105</v>
      </c>
      <c r="C5" s="13"/>
      <c r="D5" s="13"/>
      <c r="E5" s="20"/>
      <c r="F5" s="18"/>
      <c r="G5" s="50" t="s">
        <v>12</v>
      </c>
      <c r="H5" s="51" t="s">
        <v>302</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9" t="s">
        <v>303</v>
      </c>
      <c r="B9" s="18"/>
      <c r="C9" s="20"/>
      <c r="D9" s="20"/>
      <c r="E9" s="20"/>
      <c r="F9" s="20"/>
      <c r="G9" s="20"/>
      <c r="H9" s="20"/>
      <c r="I9" s="20"/>
    </row>
    <row r="10" spans="1:9" x14ac:dyDescent="0.2">
      <c r="A10" s="19" t="s">
        <v>304</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299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300</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c r="F22" s="17">
        <v>27209</v>
      </c>
      <c r="G22" s="17"/>
      <c r="H22" s="17"/>
      <c r="I22" s="17"/>
    </row>
    <row r="23" spans="1:9" x14ac:dyDescent="0.2">
      <c r="A23" s="52" t="s">
        <v>36</v>
      </c>
      <c r="B23" s="53"/>
      <c r="C23" s="57">
        <v>0</v>
      </c>
      <c r="D23" s="17">
        <f>C34</f>
        <v>0</v>
      </c>
      <c r="E23" s="17">
        <f t="shared" ref="E23:I23" si="0">D34</f>
        <v>0</v>
      </c>
      <c r="F23" s="17">
        <f t="shared" si="0"/>
        <v>0</v>
      </c>
      <c r="G23" s="17">
        <f t="shared" si="0"/>
        <v>0</v>
      </c>
      <c r="H23" s="17">
        <f t="shared" si="0"/>
        <v>0</v>
      </c>
      <c r="I23" s="17">
        <f t="shared" si="0"/>
        <v>0</v>
      </c>
    </row>
    <row r="24" spans="1:9" x14ac:dyDescent="0.2">
      <c r="A24" s="52" t="s">
        <v>37</v>
      </c>
      <c r="B24" s="53"/>
      <c r="C24" s="57"/>
      <c r="D24" s="17"/>
      <c r="E24" s="17">
        <v>0</v>
      </c>
      <c r="F24" s="17">
        <v>23467</v>
      </c>
      <c r="G24" s="17">
        <v>3742</v>
      </c>
      <c r="H24" s="17"/>
      <c r="I24" s="17"/>
    </row>
    <row r="25" spans="1:9" x14ac:dyDescent="0.2">
      <c r="A25" s="52" t="s">
        <v>38</v>
      </c>
      <c r="B25" s="53"/>
      <c r="C25" s="57"/>
      <c r="D25" s="17"/>
      <c r="E25" s="17">
        <v>0</v>
      </c>
      <c r="F25" s="57">
        <v>23467</v>
      </c>
      <c r="G25" s="17">
        <v>3742</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c r="F36" s="17"/>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0</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ht="15" x14ac:dyDescent="0.25">
      <c r="A4" s="18" t="s">
        <v>6</v>
      </c>
      <c r="B4" s="79" t="s">
        <v>305</v>
      </c>
      <c r="C4" s="12"/>
      <c r="D4" s="12"/>
      <c r="E4" s="20"/>
      <c r="F4" s="18"/>
      <c r="G4" s="50" t="s">
        <v>8</v>
      </c>
      <c r="H4" s="15" t="s">
        <v>250</v>
      </c>
      <c r="I4" s="12"/>
    </row>
    <row r="5" spans="1:9" x14ac:dyDescent="0.2">
      <c r="A5" s="18" t="s">
        <v>10</v>
      </c>
      <c r="B5" s="51" t="s">
        <v>105</v>
      </c>
      <c r="C5" s="13"/>
      <c r="D5" s="13"/>
      <c r="E5" s="20"/>
      <c r="F5" s="18"/>
      <c r="G5" s="50" t="s">
        <v>12</v>
      </c>
      <c r="H5" s="51" t="s">
        <v>306</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9" t="s">
        <v>14</v>
      </c>
      <c r="B8" s="18"/>
      <c r="C8" s="20"/>
      <c r="D8" s="20"/>
      <c r="E8" s="20"/>
      <c r="F8" s="20"/>
      <c r="G8" s="20"/>
      <c r="H8" s="20"/>
      <c r="I8" s="20"/>
    </row>
    <row r="9" spans="1:9" x14ac:dyDescent="0.2">
      <c r="A9" s="19" t="s">
        <v>307</v>
      </c>
      <c r="B9" s="18"/>
      <c r="C9" s="20"/>
      <c r="D9" s="20"/>
      <c r="E9" s="20"/>
      <c r="F9" s="20"/>
      <c r="G9" s="20"/>
      <c r="H9" s="20"/>
      <c r="I9" s="20"/>
    </row>
    <row r="10" spans="1:9" x14ac:dyDescent="0.2">
      <c r="A10" s="19" t="s">
        <v>308</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309</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294</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c r="F22" s="17">
        <v>85952</v>
      </c>
      <c r="G22" s="17"/>
      <c r="H22" s="17"/>
      <c r="I22" s="17"/>
    </row>
    <row r="23" spans="1:9" x14ac:dyDescent="0.2">
      <c r="A23" s="52" t="s">
        <v>36</v>
      </c>
      <c r="B23" s="53"/>
      <c r="C23" s="57">
        <v>0</v>
      </c>
      <c r="D23" s="17">
        <f>C34</f>
        <v>0</v>
      </c>
      <c r="E23" s="17">
        <f t="shared" ref="E23:I23" si="0">D34</f>
        <v>0</v>
      </c>
      <c r="F23" s="17">
        <f t="shared" si="0"/>
        <v>0</v>
      </c>
      <c r="G23" s="17">
        <f t="shared" si="0"/>
        <v>0</v>
      </c>
      <c r="H23" s="17">
        <f t="shared" si="0"/>
        <v>0</v>
      </c>
      <c r="I23" s="17">
        <f t="shared" si="0"/>
        <v>0</v>
      </c>
    </row>
    <row r="24" spans="1:9" x14ac:dyDescent="0.2">
      <c r="A24" s="52" t="s">
        <v>37</v>
      </c>
      <c r="B24" s="53"/>
      <c r="C24" s="57"/>
      <c r="D24" s="17"/>
      <c r="E24" s="17">
        <v>0</v>
      </c>
      <c r="F24" s="17">
        <v>77184</v>
      </c>
      <c r="G24" s="17">
        <v>8768</v>
      </c>
      <c r="H24" s="17"/>
      <c r="I24" s="17"/>
    </row>
    <row r="25" spans="1:9" x14ac:dyDescent="0.2">
      <c r="A25" s="52" t="s">
        <v>38</v>
      </c>
      <c r="B25" s="53"/>
      <c r="C25" s="57"/>
      <c r="D25" s="17"/>
      <c r="E25" s="17">
        <v>0</v>
      </c>
      <c r="F25" s="57">
        <v>77184</v>
      </c>
      <c r="G25" s="17">
        <v>8768</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c r="F36" s="17"/>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0</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445</v>
      </c>
      <c r="C4" s="12"/>
      <c r="D4" s="12"/>
      <c r="E4" s="20"/>
      <c r="F4" s="18"/>
      <c r="G4" s="50" t="s">
        <v>8</v>
      </c>
      <c r="H4" s="15" t="s">
        <v>382</v>
      </c>
      <c r="I4" s="12"/>
    </row>
    <row r="5" spans="1:10" x14ac:dyDescent="0.2">
      <c r="A5" s="18" t="s">
        <v>10</v>
      </c>
      <c r="B5" s="15" t="s">
        <v>396</v>
      </c>
      <c r="C5" s="13"/>
      <c r="D5" s="13"/>
      <c r="E5" s="20"/>
      <c r="F5" s="18"/>
      <c r="G5" s="50" t="s">
        <v>12</v>
      </c>
      <c r="H5" s="51" t="s">
        <v>446</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447</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448</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43" t="s">
        <v>431</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c r="F21" s="17">
        <v>1183750</v>
      </c>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c r="F23" s="17">
        <v>0</v>
      </c>
      <c r="G23" s="17">
        <v>1183750</v>
      </c>
      <c r="H23" s="17"/>
      <c r="I23" s="17"/>
    </row>
    <row r="24" spans="1:9" x14ac:dyDescent="0.2">
      <c r="A24" s="52" t="s">
        <v>38</v>
      </c>
      <c r="B24" s="53"/>
      <c r="C24" s="57"/>
      <c r="D24" s="17"/>
      <c r="E24" s="17"/>
      <c r="F24" s="57">
        <v>0</v>
      </c>
      <c r="G24" s="17">
        <v>1183750</v>
      </c>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e">
        <f t="array" ref="B4">[1]!'!DM_AccountSummaryDownload_20171!R12C10'</f>
        <v>#REF!</v>
      </c>
      <c r="C4" s="12"/>
      <c r="D4" s="12"/>
      <c r="E4" s="20"/>
      <c r="F4" s="18"/>
      <c r="G4" s="50" t="s">
        <v>8</v>
      </c>
      <c r="H4" s="15" t="s">
        <v>250</v>
      </c>
      <c r="I4" s="12"/>
    </row>
    <row r="5" spans="1:9" x14ac:dyDescent="0.2">
      <c r="A5" s="18" t="s">
        <v>10</v>
      </c>
      <c r="B5" s="51" t="s">
        <v>105</v>
      </c>
      <c r="C5" s="13"/>
      <c r="D5" s="13"/>
      <c r="E5" s="20"/>
      <c r="F5" s="18"/>
      <c r="G5" s="50" t="s">
        <v>12</v>
      </c>
      <c r="H5" s="51" t="s">
        <v>310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9" t="s">
        <v>14</v>
      </c>
      <c r="B8" s="18"/>
      <c r="C8" s="20"/>
      <c r="D8" s="20"/>
      <c r="E8" s="20"/>
      <c r="F8" s="20"/>
      <c r="G8" s="20"/>
      <c r="H8" s="20"/>
      <c r="I8" s="20"/>
    </row>
    <row r="9" spans="1:9" x14ac:dyDescent="0.2">
      <c r="A9" s="19" t="s">
        <v>311</v>
      </c>
      <c r="B9" s="18"/>
      <c r="C9" s="20"/>
      <c r="D9" s="20"/>
      <c r="E9" s="20"/>
      <c r="F9" s="20"/>
      <c r="G9" s="20"/>
      <c r="H9" s="20"/>
      <c r="I9" s="20"/>
    </row>
    <row r="10" spans="1:9" x14ac:dyDescent="0.2">
      <c r="A10" s="19" t="s">
        <v>312</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9" t="s">
        <v>262</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9" t="s">
        <v>313</v>
      </c>
      <c r="B14" s="18"/>
      <c r="C14" s="20"/>
      <c r="D14" s="20"/>
      <c r="E14" s="20"/>
      <c r="F14" s="20"/>
      <c r="G14" s="20"/>
      <c r="H14" s="20"/>
      <c r="I14" s="20"/>
    </row>
    <row r="15" spans="1:9" x14ac:dyDescent="0.2">
      <c r="A15" s="19" t="s">
        <v>23</v>
      </c>
      <c r="B15" s="18"/>
      <c r="C15" s="20"/>
      <c r="D15" s="20"/>
      <c r="E15" s="20"/>
      <c r="F15" s="20"/>
      <c r="G15" s="20"/>
      <c r="H15" s="20"/>
      <c r="I15" s="20"/>
    </row>
    <row r="16" spans="1:9" x14ac:dyDescent="0.2">
      <c r="A16" s="18"/>
      <c r="B16" s="18"/>
      <c r="C16" s="20"/>
      <c r="D16" s="20"/>
      <c r="E16" s="20"/>
      <c r="F16" s="20"/>
      <c r="G16" s="20"/>
      <c r="H16" s="20"/>
      <c r="I16" s="20"/>
    </row>
    <row r="17" spans="1:9" x14ac:dyDescent="0.2">
      <c r="A17" s="19" t="s">
        <v>24</v>
      </c>
      <c r="B17" s="18"/>
      <c r="C17" s="20"/>
      <c r="D17" s="20"/>
      <c r="E17" s="20"/>
      <c r="F17" s="20"/>
      <c r="G17" s="20"/>
      <c r="H17" s="20"/>
      <c r="I17" s="20"/>
    </row>
    <row r="18" spans="1:9" x14ac:dyDescent="0.2">
      <c r="A18" s="78" t="s">
        <v>294</v>
      </c>
      <c r="B18" s="20"/>
      <c r="C18" s="20"/>
      <c r="D18" s="20"/>
      <c r="E18" s="20"/>
      <c r="F18" s="20"/>
      <c r="G18" s="20"/>
      <c r="H18" s="20"/>
      <c r="I18" s="20"/>
    </row>
    <row r="19" spans="1:9" x14ac:dyDescent="0.2">
      <c r="A19" s="120" t="s">
        <v>25</v>
      </c>
      <c r="B19" s="121"/>
      <c r="C19" s="121"/>
      <c r="D19" s="121"/>
      <c r="E19" s="121"/>
      <c r="F19" s="121"/>
      <c r="G19" s="121"/>
      <c r="H19" s="121"/>
      <c r="I19" s="122"/>
    </row>
    <row r="20" spans="1:9" x14ac:dyDescent="0.2">
      <c r="A20" s="52"/>
      <c r="B20" s="53"/>
      <c r="C20" s="54" t="s">
        <v>26</v>
      </c>
      <c r="D20" s="54" t="s">
        <v>27</v>
      </c>
      <c r="E20" s="54" t="s">
        <v>28</v>
      </c>
      <c r="F20" s="54" t="s">
        <v>29</v>
      </c>
      <c r="G20" s="54" t="s">
        <v>30</v>
      </c>
      <c r="H20" s="54" t="s">
        <v>31</v>
      </c>
      <c r="I20" s="54" t="s">
        <v>32</v>
      </c>
    </row>
    <row r="21" spans="1:9" x14ac:dyDescent="0.2">
      <c r="A21" s="52"/>
      <c r="B21" s="53"/>
      <c r="C21" s="55" t="s">
        <v>33</v>
      </c>
      <c r="D21" s="56" t="s">
        <v>33</v>
      </c>
      <c r="E21" s="55" t="s">
        <v>33</v>
      </c>
      <c r="F21" s="55" t="s">
        <v>33</v>
      </c>
      <c r="G21" s="55" t="s">
        <v>34</v>
      </c>
      <c r="H21" s="55" t="s">
        <v>34</v>
      </c>
      <c r="I21" s="55" t="s">
        <v>34</v>
      </c>
    </row>
    <row r="22" spans="1:9" x14ac:dyDescent="0.2">
      <c r="A22" s="52" t="s">
        <v>35</v>
      </c>
      <c r="B22" s="53"/>
      <c r="C22" s="57"/>
      <c r="D22" s="17"/>
      <c r="E22" s="17"/>
      <c r="F22" s="17">
        <v>14504</v>
      </c>
      <c r="G22" s="17"/>
      <c r="H22" s="17"/>
      <c r="I22" s="17"/>
    </row>
    <row r="23" spans="1:9" x14ac:dyDescent="0.2">
      <c r="A23" s="52" t="s">
        <v>36</v>
      </c>
      <c r="B23" s="53"/>
      <c r="C23" s="57">
        <v>0</v>
      </c>
      <c r="D23" s="17">
        <f>C34</f>
        <v>0</v>
      </c>
      <c r="E23" s="17">
        <f t="shared" ref="E23:I23" si="0">D34</f>
        <v>0</v>
      </c>
      <c r="F23" s="17">
        <f t="shared" si="0"/>
        <v>0</v>
      </c>
      <c r="G23" s="17">
        <f t="shared" si="0"/>
        <v>0</v>
      </c>
      <c r="H23" s="17">
        <f t="shared" si="0"/>
        <v>0</v>
      </c>
      <c r="I23" s="17">
        <f t="shared" si="0"/>
        <v>0</v>
      </c>
    </row>
    <row r="24" spans="1:9" x14ac:dyDescent="0.2">
      <c r="A24" s="52" t="s">
        <v>37</v>
      </c>
      <c r="B24" s="53"/>
      <c r="C24" s="57"/>
      <c r="D24" s="17"/>
      <c r="E24" s="17">
        <v>0</v>
      </c>
      <c r="F24" s="17">
        <v>9905</v>
      </c>
      <c r="G24" s="17">
        <v>4599</v>
      </c>
      <c r="H24" s="17"/>
      <c r="I24" s="17"/>
    </row>
    <row r="25" spans="1:9" x14ac:dyDescent="0.2">
      <c r="A25" s="52" t="s">
        <v>38</v>
      </c>
      <c r="B25" s="53"/>
      <c r="C25" s="57"/>
      <c r="D25" s="17"/>
      <c r="E25" s="17">
        <v>0</v>
      </c>
      <c r="F25" s="57">
        <v>9905</v>
      </c>
      <c r="G25" s="17">
        <v>4599</v>
      </c>
      <c r="H25" s="17"/>
      <c r="I25" s="17"/>
    </row>
    <row r="26" spans="1:9" x14ac:dyDescent="0.2">
      <c r="A26" s="52"/>
      <c r="B26" s="53"/>
      <c r="C26" s="57"/>
      <c r="D26" s="17"/>
      <c r="E26" s="17"/>
      <c r="F26" s="17"/>
      <c r="G26" s="17"/>
      <c r="H26" s="17"/>
      <c r="I26" s="17"/>
    </row>
    <row r="27" spans="1:9" x14ac:dyDescent="0.2">
      <c r="A27" s="52" t="s">
        <v>39</v>
      </c>
      <c r="B27" s="13"/>
      <c r="C27" s="58"/>
      <c r="D27" s="58"/>
      <c r="E27" s="58"/>
      <c r="F27" s="58"/>
      <c r="G27" s="58"/>
      <c r="H27" s="58"/>
      <c r="I27" s="57"/>
    </row>
    <row r="28" spans="1:9" x14ac:dyDescent="0.2">
      <c r="A28" s="59" t="s">
        <v>40</v>
      </c>
      <c r="B28" s="53"/>
      <c r="C28" s="57"/>
      <c r="D28" s="60"/>
      <c r="E28" s="58"/>
      <c r="F28" s="58"/>
      <c r="G28" s="58"/>
      <c r="H28" s="58"/>
      <c r="I28" s="57"/>
    </row>
    <row r="29" spans="1:9" x14ac:dyDescent="0.2">
      <c r="A29" s="61"/>
      <c r="B29" s="62"/>
      <c r="C29" s="57"/>
      <c r="D29" s="17">
        <v>0</v>
      </c>
      <c r="E29" s="17">
        <v>0</v>
      </c>
      <c r="F29" s="17">
        <v>0</v>
      </c>
      <c r="G29" s="17"/>
      <c r="H29" s="17"/>
      <c r="I29" s="17"/>
    </row>
    <row r="30" spans="1:9" x14ac:dyDescent="0.2">
      <c r="A30" s="61"/>
      <c r="B30" s="62"/>
      <c r="C30" s="57"/>
      <c r="D30" s="17"/>
      <c r="E30" s="17"/>
      <c r="F30" s="17"/>
      <c r="G30" s="17"/>
      <c r="H30" s="17"/>
      <c r="I30" s="17"/>
    </row>
    <row r="31" spans="1:9" x14ac:dyDescent="0.2">
      <c r="A31" s="61"/>
      <c r="B31" s="62"/>
      <c r="C31" s="57"/>
      <c r="D31" s="17"/>
      <c r="E31" s="17"/>
      <c r="F31" s="17"/>
      <c r="G31" s="17"/>
      <c r="H31" s="17"/>
      <c r="I31" s="17"/>
    </row>
    <row r="32" spans="1:9" x14ac:dyDescent="0.2">
      <c r="A32" s="52" t="s">
        <v>41</v>
      </c>
      <c r="B32" s="53"/>
      <c r="C32" s="57">
        <f t="shared" ref="C32:I32" si="1">SUM(C29:C31)</f>
        <v>0</v>
      </c>
      <c r="D32" s="57">
        <f t="shared" si="1"/>
        <v>0</v>
      </c>
      <c r="E32" s="57">
        <f t="shared" si="1"/>
        <v>0</v>
      </c>
      <c r="F32" s="57">
        <f t="shared" si="1"/>
        <v>0</v>
      </c>
      <c r="G32" s="57">
        <f t="shared" si="1"/>
        <v>0</v>
      </c>
      <c r="H32" s="57">
        <f t="shared" si="1"/>
        <v>0</v>
      </c>
      <c r="I32" s="57">
        <f t="shared" si="1"/>
        <v>0</v>
      </c>
    </row>
    <row r="33" spans="1:9" x14ac:dyDescent="0.2">
      <c r="A33" s="52"/>
      <c r="B33" s="53"/>
      <c r="C33" s="57"/>
      <c r="D33" s="17"/>
      <c r="E33" s="17"/>
      <c r="F33" s="17"/>
      <c r="G33" s="17"/>
      <c r="H33" s="17"/>
      <c r="I33" s="17"/>
    </row>
    <row r="34" spans="1:9" x14ac:dyDescent="0.2">
      <c r="A34" s="52" t="s">
        <v>42</v>
      </c>
      <c r="B34" s="53"/>
      <c r="C34" s="57">
        <f>+C23+C24-C25+C32</f>
        <v>0</v>
      </c>
      <c r="D34" s="57">
        <f t="shared" ref="D34:I34" si="2">+D23+D24-D25+D32</f>
        <v>0</v>
      </c>
      <c r="E34" s="57">
        <f>+E23+E24-E25+E32</f>
        <v>0</v>
      </c>
      <c r="F34" s="57">
        <f t="shared" si="2"/>
        <v>0</v>
      </c>
      <c r="G34" s="57">
        <f>+G23+G24-G25+G32</f>
        <v>0</v>
      </c>
      <c r="H34" s="57">
        <f>+H23+H24-H25+H32</f>
        <v>0</v>
      </c>
      <c r="I34" s="57">
        <f t="shared" si="2"/>
        <v>0</v>
      </c>
    </row>
    <row r="35" spans="1:9" x14ac:dyDescent="0.2">
      <c r="A35" s="61"/>
      <c r="B35" s="62"/>
      <c r="C35" s="63"/>
      <c r="D35" s="64"/>
      <c r="E35" s="64"/>
      <c r="F35" s="17"/>
      <c r="G35" s="17"/>
      <c r="H35" s="17"/>
      <c r="I35" s="17"/>
    </row>
    <row r="36" spans="1:9" x14ac:dyDescent="0.2">
      <c r="A36" s="52" t="s">
        <v>43</v>
      </c>
      <c r="B36" s="53"/>
      <c r="C36" s="63"/>
      <c r="D36" s="64"/>
      <c r="E36" s="64"/>
      <c r="F36" s="17">
        <v>2450</v>
      </c>
      <c r="G36" s="17"/>
      <c r="H36" s="17"/>
      <c r="I36" s="17"/>
    </row>
    <row r="37" spans="1:9" x14ac:dyDescent="0.2">
      <c r="A37" s="61"/>
      <c r="B37" s="62"/>
      <c r="C37" s="63"/>
      <c r="D37" s="64"/>
      <c r="E37" s="64"/>
      <c r="F37" s="17"/>
      <c r="G37" s="17"/>
      <c r="H37" s="17"/>
      <c r="I37" s="17"/>
    </row>
    <row r="38" spans="1:9" x14ac:dyDescent="0.2">
      <c r="A38" s="52" t="s">
        <v>44</v>
      </c>
      <c r="B38" s="65"/>
      <c r="C38" s="66">
        <f>C34-C36</f>
        <v>0</v>
      </c>
      <c r="D38" s="66">
        <f t="shared" ref="D38:I38" si="3">D34-D36</f>
        <v>0</v>
      </c>
      <c r="E38" s="66">
        <f t="shared" si="3"/>
        <v>0</v>
      </c>
      <c r="F38" s="67">
        <f t="shared" si="3"/>
        <v>-2450</v>
      </c>
      <c r="G38" s="67">
        <f t="shared" si="3"/>
        <v>0</v>
      </c>
      <c r="H38" s="67">
        <f t="shared" si="3"/>
        <v>0</v>
      </c>
      <c r="I38" s="67">
        <f t="shared" si="3"/>
        <v>0</v>
      </c>
    </row>
    <row r="39" spans="1:9" x14ac:dyDescent="0.2">
      <c r="A39" s="68"/>
      <c r="B39" s="68"/>
      <c r="C39" s="69"/>
      <c r="D39" s="69"/>
      <c r="E39" s="69"/>
      <c r="F39" s="69"/>
      <c r="G39" s="69"/>
      <c r="H39" s="69"/>
      <c r="I39" s="69"/>
    </row>
    <row r="40" spans="1:9" x14ac:dyDescent="0.2">
      <c r="A40" s="70" t="s">
        <v>45</v>
      </c>
      <c r="B40" s="12"/>
      <c r="C40" s="71"/>
      <c r="D40" s="71"/>
      <c r="E40" s="71"/>
      <c r="F40" s="71"/>
      <c r="G40" s="71"/>
      <c r="H40" s="71"/>
      <c r="I40" s="71"/>
    </row>
    <row r="41" spans="1:9" x14ac:dyDescent="0.2">
      <c r="A41" s="72" t="s">
        <v>46</v>
      </c>
      <c r="B41" s="62"/>
      <c r="C41" s="64"/>
      <c r="D41" s="64"/>
      <c r="E41" s="64"/>
      <c r="F41" s="64"/>
      <c r="G41" s="64"/>
      <c r="H41" s="64"/>
      <c r="I41" s="64"/>
    </row>
    <row r="42" spans="1:9" x14ac:dyDescent="0.2">
      <c r="A42" s="52"/>
      <c r="B42" s="53"/>
      <c r="C42" s="17"/>
      <c r="D42" s="17"/>
      <c r="E42" s="17"/>
      <c r="F42" s="17"/>
      <c r="G42" s="17"/>
      <c r="H42" s="17"/>
      <c r="I42" s="17"/>
    </row>
    <row r="43" spans="1:9" x14ac:dyDescent="0.2">
      <c r="A43" s="52" t="s">
        <v>47</v>
      </c>
      <c r="B43" s="53"/>
      <c r="C43" s="17"/>
      <c r="D43" s="17"/>
      <c r="E43" s="17"/>
      <c r="F43" s="17"/>
      <c r="G43" s="17"/>
      <c r="H43" s="17"/>
      <c r="I43" s="17"/>
    </row>
    <row r="44" spans="1:9" x14ac:dyDescent="0.2">
      <c r="A44" s="52"/>
      <c r="B44" s="53"/>
      <c r="C44" s="17"/>
      <c r="D44" s="17"/>
      <c r="E44" s="17"/>
      <c r="F44" s="17"/>
      <c r="G44" s="17"/>
      <c r="H44" s="17"/>
      <c r="I44" s="17"/>
    </row>
    <row r="45" spans="1:9" x14ac:dyDescent="0.2">
      <c r="A45" s="73" t="s">
        <v>48</v>
      </c>
      <c r="B45" s="65"/>
      <c r="C45" s="17"/>
      <c r="D45" s="17"/>
      <c r="E45" s="17"/>
      <c r="F45" s="17"/>
      <c r="G45" s="17"/>
      <c r="H45" s="17"/>
      <c r="I45" s="17"/>
    </row>
    <row r="46" spans="1:9" x14ac:dyDescent="0.2">
      <c r="A46" s="74" t="s">
        <v>49</v>
      </c>
      <c r="B46" s="75"/>
      <c r="C46" s="17"/>
      <c r="D46" s="17"/>
      <c r="E46" s="17"/>
      <c r="F46" s="17"/>
      <c r="G46" s="17"/>
      <c r="H46" s="17"/>
      <c r="I46" s="17"/>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449</v>
      </c>
      <c r="C4" s="12"/>
      <c r="D4" s="12"/>
      <c r="E4" s="20"/>
      <c r="F4" s="18"/>
      <c r="G4" s="50" t="s">
        <v>8</v>
      </c>
      <c r="H4" s="15" t="s">
        <v>382</v>
      </c>
      <c r="I4" s="12"/>
    </row>
    <row r="5" spans="1:10" x14ac:dyDescent="0.2">
      <c r="A5" s="18" t="s">
        <v>10</v>
      </c>
      <c r="B5" s="15" t="s">
        <v>396</v>
      </c>
      <c r="C5" s="13"/>
      <c r="D5" s="13"/>
      <c r="E5" s="20"/>
      <c r="F5" s="18"/>
      <c r="G5" s="50" t="s">
        <v>12</v>
      </c>
      <c r="H5" s="51" t="s">
        <v>450</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451</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452</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0" x14ac:dyDescent="0.2">
      <c r="A17" s="20" t="s">
        <v>453</v>
      </c>
      <c r="B17" s="20"/>
      <c r="C17" s="20"/>
      <c r="D17" s="20"/>
      <c r="E17" s="20"/>
      <c r="F17" s="20"/>
      <c r="G17" s="20"/>
      <c r="H17" s="20"/>
      <c r="I17" s="20"/>
    </row>
    <row r="18" spans="1:10" x14ac:dyDescent="0.2">
      <c r="A18" s="120" t="s">
        <v>25</v>
      </c>
      <c r="B18" s="121"/>
      <c r="C18" s="121"/>
      <c r="D18" s="121"/>
      <c r="E18" s="121"/>
      <c r="F18" s="121"/>
      <c r="G18" s="121"/>
      <c r="H18" s="121"/>
      <c r="I18" s="122"/>
    </row>
    <row r="19" spans="1:10" x14ac:dyDescent="0.2">
      <c r="A19" s="52"/>
      <c r="B19" s="53"/>
      <c r="C19" s="54" t="s">
        <v>26</v>
      </c>
      <c r="D19" s="54" t="s">
        <v>27</v>
      </c>
      <c r="E19" s="54" t="s">
        <v>28</v>
      </c>
      <c r="F19" s="54" t="s">
        <v>29</v>
      </c>
      <c r="G19" s="54" t="s">
        <v>30</v>
      </c>
      <c r="H19" s="54" t="s">
        <v>31</v>
      </c>
      <c r="I19" s="54" t="s">
        <v>32</v>
      </c>
    </row>
    <row r="20" spans="1:10" x14ac:dyDescent="0.2">
      <c r="A20" s="52"/>
      <c r="B20" s="53"/>
      <c r="C20" s="55" t="s">
        <v>33</v>
      </c>
      <c r="D20" s="56" t="s">
        <v>33</v>
      </c>
      <c r="E20" s="55" t="s">
        <v>33</v>
      </c>
      <c r="F20" s="55" t="s">
        <v>33</v>
      </c>
      <c r="G20" s="55" t="s">
        <v>34</v>
      </c>
      <c r="H20" s="55" t="s">
        <v>34</v>
      </c>
      <c r="I20" s="55" t="s">
        <v>34</v>
      </c>
    </row>
    <row r="21" spans="1:10" x14ac:dyDescent="0.2">
      <c r="A21" s="52" t="s">
        <v>35</v>
      </c>
      <c r="B21" s="53"/>
      <c r="C21" s="57"/>
      <c r="D21" s="17"/>
      <c r="E21" s="17"/>
      <c r="F21" s="17">
        <v>53009</v>
      </c>
      <c r="G21" s="17"/>
      <c r="H21" s="17"/>
      <c r="I21" s="17"/>
    </row>
    <row r="22" spans="1:10" x14ac:dyDescent="0.2">
      <c r="A22" s="52" t="s">
        <v>36</v>
      </c>
      <c r="B22" s="53"/>
      <c r="C22" s="57"/>
      <c r="D22" s="17">
        <f>C33</f>
        <v>0</v>
      </c>
      <c r="E22" s="17">
        <f t="shared" ref="E22:I22" si="0">D33</f>
        <v>0</v>
      </c>
      <c r="F22" s="17">
        <f t="shared" si="0"/>
        <v>0</v>
      </c>
      <c r="G22" s="17">
        <f t="shared" si="0"/>
        <v>0</v>
      </c>
      <c r="H22" s="17">
        <f t="shared" si="0"/>
        <v>0</v>
      </c>
      <c r="I22" s="17">
        <f t="shared" si="0"/>
        <v>0</v>
      </c>
    </row>
    <row r="23" spans="1:10" x14ac:dyDescent="0.2">
      <c r="A23" s="52" t="s">
        <v>37</v>
      </c>
      <c r="B23" s="53"/>
      <c r="C23" s="57"/>
      <c r="D23" s="17"/>
      <c r="E23" s="17"/>
      <c r="F23" s="17">
        <v>513</v>
      </c>
      <c r="G23" s="17">
        <v>25000</v>
      </c>
      <c r="H23" s="17">
        <v>27496</v>
      </c>
      <c r="I23" s="17"/>
      <c r="J23" s="14"/>
    </row>
    <row r="24" spans="1:10" x14ac:dyDescent="0.2">
      <c r="A24" s="52" t="s">
        <v>38</v>
      </c>
      <c r="B24" s="53"/>
      <c r="C24" s="57"/>
      <c r="D24" s="17"/>
      <c r="E24" s="17"/>
      <c r="F24" s="57">
        <v>513</v>
      </c>
      <c r="G24" s="17">
        <v>25000</v>
      </c>
      <c r="H24" s="17">
        <v>27496</v>
      </c>
      <c r="I24" s="17"/>
      <c r="J24" s="14"/>
    </row>
    <row r="25" spans="1:10" x14ac:dyDescent="0.2">
      <c r="A25" s="52"/>
      <c r="B25" s="53"/>
      <c r="C25" s="57"/>
      <c r="D25" s="17"/>
      <c r="E25" s="17"/>
      <c r="F25" s="17"/>
      <c r="G25" s="17"/>
      <c r="H25" s="17"/>
      <c r="I25" s="17"/>
    </row>
    <row r="26" spans="1:10" x14ac:dyDescent="0.2">
      <c r="A26" s="52" t="s">
        <v>39</v>
      </c>
      <c r="B26" s="13"/>
      <c r="C26" s="58"/>
      <c r="D26" s="58"/>
      <c r="E26" s="58"/>
      <c r="F26" s="58"/>
      <c r="G26" s="58"/>
      <c r="H26" s="58"/>
      <c r="I26" s="57"/>
    </row>
    <row r="27" spans="1:10" x14ac:dyDescent="0.2">
      <c r="A27" s="59" t="s">
        <v>40</v>
      </c>
      <c r="B27" s="53"/>
      <c r="C27" s="57"/>
      <c r="D27" s="60"/>
      <c r="E27" s="58"/>
      <c r="F27" s="58"/>
      <c r="G27" s="58"/>
      <c r="H27" s="58"/>
      <c r="I27" s="57"/>
    </row>
    <row r="28" spans="1:10" x14ac:dyDescent="0.2">
      <c r="A28" s="61"/>
      <c r="B28" s="62"/>
      <c r="C28" s="57"/>
      <c r="D28" s="17">
        <v>0</v>
      </c>
      <c r="E28" s="17">
        <v>0</v>
      </c>
      <c r="F28" s="17">
        <v>0</v>
      </c>
      <c r="G28" s="17"/>
      <c r="H28" s="17"/>
      <c r="I28" s="1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10"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46226</v>
      </c>
      <c r="G35" s="17">
        <v>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-46226</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449</v>
      </c>
      <c r="C4" s="12"/>
      <c r="D4" s="12"/>
      <c r="E4" s="20"/>
      <c r="F4" s="18"/>
      <c r="G4" s="50" t="s">
        <v>8</v>
      </c>
      <c r="H4" s="15" t="s">
        <v>382</v>
      </c>
      <c r="I4" s="12"/>
    </row>
    <row r="5" spans="1:10" x14ac:dyDescent="0.2">
      <c r="A5" s="18" t="s">
        <v>10</v>
      </c>
      <c r="B5" s="15" t="s">
        <v>396</v>
      </c>
      <c r="C5" s="13"/>
      <c r="D5" s="13"/>
      <c r="E5" s="20"/>
      <c r="F5" s="18"/>
      <c r="G5" s="50" t="s">
        <v>12</v>
      </c>
      <c r="H5" s="51" t="s">
        <v>454</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455</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456</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20" t="s">
        <v>453</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c r="F21" s="17">
        <v>95992</v>
      </c>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c r="F23" s="17">
        <v>0</v>
      </c>
      <c r="G23" s="17">
        <v>50000</v>
      </c>
      <c r="H23" s="17">
        <v>45992</v>
      </c>
      <c r="I23" s="17"/>
    </row>
    <row r="24" spans="1:9" x14ac:dyDescent="0.2">
      <c r="A24" s="52" t="s">
        <v>38</v>
      </c>
      <c r="B24" s="53"/>
      <c r="C24" s="57"/>
      <c r="D24" s="17"/>
      <c r="E24" s="17"/>
      <c r="F24" s="57">
        <v>0</v>
      </c>
      <c r="G24" s="17">
        <v>50000</v>
      </c>
      <c r="H24" s="17">
        <v>45992</v>
      </c>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23700</v>
      </c>
      <c r="G35" s="17">
        <v>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-23700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C22" sqref="C22"/>
    </sheetView>
  </sheetViews>
  <sheetFormatPr defaultColWidth="9.140625"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2" t="s">
        <v>1</v>
      </c>
      <c r="C2" s="12"/>
      <c r="D2" s="12"/>
      <c r="E2" s="20"/>
      <c r="F2" s="18"/>
      <c r="G2" s="50" t="s">
        <v>2</v>
      </c>
      <c r="H2" s="40" t="s">
        <v>467</v>
      </c>
      <c r="I2" s="12"/>
    </row>
    <row r="3" spans="1:9" x14ac:dyDescent="0.2">
      <c r="A3" s="18" t="s">
        <v>3</v>
      </c>
      <c r="B3" s="12" t="s">
        <v>157</v>
      </c>
      <c r="C3" s="12"/>
      <c r="D3" s="12"/>
      <c r="E3" s="20"/>
      <c r="F3" s="18"/>
      <c r="G3" s="50" t="s">
        <v>5</v>
      </c>
      <c r="H3" s="77" t="s">
        <v>469</v>
      </c>
      <c r="I3" s="13"/>
    </row>
    <row r="4" spans="1:9" x14ac:dyDescent="0.2">
      <c r="A4" s="18" t="s">
        <v>6</v>
      </c>
      <c r="B4" s="15" t="s">
        <v>158</v>
      </c>
      <c r="C4" s="12"/>
      <c r="D4" s="12"/>
      <c r="E4" s="20"/>
      <c r="F4" s="18"/>
      <c r="G4" s="50" t="s">
        <v>8</v>
      </c>
      <c r="H4" s="15" t="s">
        <v>9</v>
      </c>
      <c r="I4" s="12"/>
    </row>
    <row r="5" spans="1:9" x14ac:dyDescent="0.2">
      <c r="A5" s="18" t="s">
        <v>10</v>
      </c>
      <c r="B5" s="15" t="s">
        <v>159</v>
      </c>
      <c r="C5" s="13"/>
      <c r="D5" s="13"/>
      <c r="E5" s="20"/>
      <c r="F5" s="18"/>
      <c r="G5" s="50" t="s">
        <v>12</v>
      </c>
      <c r="H5" s="51" t="s">
        <v>160</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161</v>
      </c>
      <c r="B9" s="18"/>
      <c r="C9" s="20"/>
      <c r="D9" s="20"/>
      <c r="E9" s="20"/>
      <c r="F9" s="20"/>
      <c r="G9" s="20"/>
      <c r="H9" s="20"/>
      <c r="I9" s="20"/>
    </row>
    <row r="10" spans="1:9" x14ac:dyDescent="0.2">
      <c r="A10" s="18" t="s">
        <v>18</v>
      </c>
      <c r="B10" s="18"/>
      <c r="C10" s="20"/>
      <c r="D10" s="20"/>
      <c r="E10" s="20"/>
      <c r="F10" s="20"/>
      <c r="G10" s="20"/>
      <c r="H10" s="20"/>
      <c r="I10" s="20"/>
    </row>
    <row r="11" spans="1:9" x14ac:dyDescent="0.2">
      <c r="A11" s="18" t="s">
        <v>162</v>
      </c>
      <c r="B11" s="18"/>
      <c r="C11" s="20"/>
      <c r="D11" s="20"/>
      <c r="E11" s="20"/>
      <c r="F11" s="20"/>
      <c r="G11" s="20"/>
      <c r="H11" s="20"/>
      <c r="I11" s="20"/>
    </row>
    <row r="12" spans="1:9" x14ac:dyDescent="0.2">
      <c r="A12" s="18" t="s">
        <v>20</v>
      </c>
      <c r="B12" s="18"/>
      <c r="C12" s="20"/>
      <c r="D12" s="20"/>
      <c r="E12" s="20"/>
      <c r="F12" s="20"/>
      <c r="G12" s="20"/>
      <c r="H12" s="20"/>
      <c r="I12" s="20"/>
    </row>
    <row r="13" spans="1:9" x14ac:dyDescent="0.2">
      <c r="A13" s="18" t="s">
        <v>163</v>
      </c>
      <c r="B13" s="18"/>
      <c r="C13" s="20"/>
      <c r="D13" s="20"/>
      <c r="E13" s="20"/>
      <c r="F13" s="20"/>
      <c r="G13" s="20"/>
      <c r="H13" s="20"/>
      <c r="I13" s="20"/>
    </row>
    <row r="14" spans="1:9" x14ac:dyDescent="0.2">
      <c r="A14" s="19" t="s">
        <v>23</v>
      </c>
      <c r="B14" s="18"/>
      <c r="C14" s="20"/>
      <c r="D14" s="20"/>
      <c r="E14" s="20"/>
      <c r="F14" s="20"/>
      <c r="G14" s="20"/>
      <c r="H14" s="20"/>
      <c r="I14" s="20"/>
    </row>
    <row r="15" spans="1:9" x14ac:dyDescent="0.2">
      <c r="A15" s="18"/>
      <c r="B15" s="18"/>
      <c r="C15" s="20"/>
      <c r="D15" s="20"/>
      <c r="E15" s="20"/>
      <c r="F15" s="20"/>
      <c r="G15" s="20"/>
      <c r="H15" s="20"/>
      <c r="I15" s="20"/>
    </row>
    <row r="16" spans="1:9" x14ac:dyDescent="0.2">
      <c r="A16" s="19" t="s">
        <v>24</v>
      </c>
      <c r="B16" s="18"/>
      <c r="C16" s="20"/>
      <c r="D16" s="20"/>
      <c r="E16" s="20"/>
      <c r="F16" s="20"/>
      <c r="G16" s="20"/>
      <c r="H16" s="20"/>
      <c r="I16" s="20"/>
    </row>
    <row r="17" spans="1:9" x14ac:dyDescent="0.2">
      <c r="A17" s="78" t="s">
        <v>505</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v>2052000</v>
      </c>
      <c r="D21" s="17"/>
      <c r="E21" s="17"/>
      <c r="F21" s="17"/>
      <c r="G21" s="17"/>
      <c r="H21" s="17"/>
      <c r="I21" s="17"/>
    </row>
    <row r="22" spans="1:9" x14ac:dyDescent="0.2">
      <c r="A22" s="52" t="s">
        <v>36</v>
      </c>
      <c r="B22" s="53"/>
      <c r="C22" s="57">
        <v>0</v>
      </c>
      <c r="D22" s="17">
        <f>C33</f>
        <v>104747</v>
      </c>
      <c r="E22" s="17">
        <f t="shared" ref="E22:I22" si="0">D33</f>
        <v>353916</v>
      </c>
      <c r="F22" s="17">
        <f t="shared" si="0"/>
        <v>374915</v>
      </c>
      <c r="G22" s="17">
        <f t="shared" si="0"/>
        <v>375699</v>
      </c>
      <c r="H22" s="17">
        <f t="shared" si="0"/>
        <v>375699</v>
      </c>
      <c r="I22" s="17">
        <f t="shared" si="0"/>
        <v>375699</v>
      </c>
    </row>
    <row r="23" spans="1:9" x14ac:dyDescent="0.2">
      <c r="A23" s="52" t="s">
        <v>37</v>
      </c>
      <c r="B23" s="53"/>
      <c r="C23" s="57">
        <v>593815</v>
      </c>
      <c r="D23" s="17">
        <v>795992</v>
      </c>
      <c r="E23" s="17">
        <v>2279</v>
      </c>
      <c r="F23" s="17">
        <v>784</v>
      </c>
      <c r="G23" s="17"/>
      <c r="H23" s="17"/>
      <c r="I23" s="17"/>
    </row>
    <row r="24" spans="1:9" x14ac:dyDescent="0.2">
      <c r="A24" s="52" t="s">
        <v>38</v>
      </c>
      <c r="B24" s="53"/>
      <c r="C24" s="57">
        <v>213136</v>
      </c>
      <c r="D24" s="17">
        <v>474269</v>
      </c>
      <c r="E24" s="17">
        <v>44215</v>
      </c>
      <c r="F24" s="57">
        <v>0</v>
      </c>
      <c r="G24" s="17"/>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v>-275932</v>
      </c>
      <c r="D28" s="17">
        <v>-72554</v>
      </c>
      <c r="E28" s="17">
        <v>62935</v>
      </c>
      <c r="F28" s="17"/>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-275932</v>
      </c>
      <c r="D31" s="57">
        <f t="shared" si="1"/>
        <v>-72554</v>
      </c>
      <c r="E31" s="57">
        <f t="shared" si="1"/>
        <v>62935</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104747</v>
      </c>
      <c r="D33" s="57">
        <f t="shared" ref="D33:I33" si="2">+D22+D23-D24+D31</f>
        <v>353916</v>
      </c>
      <c r="E33" s="57">
        <f>+E22+E23-E24+E31</f>
        <v>374915</v>
      </c>
      <c r="F33" s="57">
        <f t="shared" si="2"/>
        <v>375699</v>
      </c>
      <c r="G33" s="57">
        <f>+G22+G23-G24+G31</f>
        <v>375699</v>
      </c>
      <c r="H33" s="57">
        <f>+H22+H23-H24+H31</f>
        <v>375699</v>
      </c>
      <c r="I33" s="57">
        <f t="shared" si="2"/>
        <v>375699</v>
      </c>
    </row>
    <row r="34" spans="1:9" x14ac:dyDescent="0.2">
      <c r="A34" s="61"/>
      <c r="B34" s="62"/>
      <c r="C34" s="63"/>
      <c r="D34" s="64"/>
      <c r="E34" s="64"/>
      <c r="F34" s="17"/>
      <c r="G34" s="17"/>
      <c r="H34" s="17"/>
      <c r="I34" s="17"/>
    </row>
    <row r="35" spans="1:9" x14ac:dyDescent="0.2">
      <c r="A35" s="52" t="s">
        <v>43</v>
      </c>
      <c r="B35" s="53"/>
      <c r="C35" s="63">
        <v>284482</v>
      </c>
      <c r="D35" s="64">
        <v>181561</v>
      </c>
      <c r="E35" s="64">
        <v>236</v>
      </c>
      <c r="F35" s="17">
        <v>156</v>
      </c>
      <c r="G35" s="17">
        <v>156</v>
      </c>
      <c r="H35" s="17"/>
      <c r="I35" s="17"/>
    </row>
    <row r="36" spans="1:9" x14ac:dyDescent="0.2">
      <c r="A36" s="61"/>
      <c r="B36" s="62"/>
      <c r="C36" s="63"/>
      <c r="D36" s="64"/>
      <c r="E36" s="64"/>
      <c r="F36" s="17"/>
      <c r="G36" s="17"/>
      <c r="H36" s="17"/>
      <c r="I36" s="17"/>
    </row>
    <row r="37" spans="1:9" x14ac:dyDescent="0.2">
      <c r="A37" s="52" t="s">
        <v>44</v>
      </c>
      <c r="B37" s="65"/>
      <c r="C37" s="66">
        <f>C33-C35</f>
        <v>-179735</v>
      </c>
      <c r="D37" s="66">
        <f t="shared" ref="D37:I37" si="3">D33-D35</f>
        <v>172355</v>
      </c>
      <c r="E37" s="66">
        <f t="shared" si="3"/>
        <v>374679</v>
      </c>
      <c r="F37" s="67">
        <f t="shared" si="3"/>
        <v>375543</v>
      </c>
      <c r="G37" s="67">
        <f t="shared" si="3"/>
        <v>375543</v>
      </c>
      <c r="H37" s="67">
        <f t="shared" si="3"/>
        <v>375699</v>
      </c>
      <c r="I37" s="67">
        <f t="shared" si="3"/>
        <v>375699</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sqref="A1:I46"/>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40" t="s">
        <v>239</v>
      </c>
      <c r="I2" s="12"/>
    </row>
    <row r="3" spans="1:9" x14ac:dyDescent="0.2">
      <c r="A3" s="18" t="s">
        <v>3</v>
      </c>
      <c r="B3" s="15" t="s">
        <v>240</v>
      </c>
      <c r="C3" s="12"/>
      <c r="D3" s="12"/>
      <c r="E3" s="20"/>
      <c r="F3" s="18"/>
      <c r="G3" s="50" t="s">
        <v>5</v>
      </c>
      <c r="H3" s="77" t="s">
        <v>241</v>
      </c>
      <c r="I3" s="13"/>
    </row>
    <row r="4" spans="1:9" x14ac:dyDescent="0.2">
      <c r="A4" s="18" t="s">
        <v>6</v>
      </c>
      <c r="B4" s="15" t="s">
        <v>314</v>
      </c>
      <c r="C4" s="12"/>
      <c r="D4" s="12"/>
      <c r="E4" s="20"/>
      <c r="F4" s="18"/>
      <c r="G4" s="50" t="s">
        <v>8</v>
      </c>
      <c r="H4" s="15" t="s">
        <v>9</v>
      </c>
      <c r="I4" s="12"/>
    </row>
    <row r="5" spans="1:9" x14ac:dyDescent="0.2">
      <c r="A5" s="18" t="s">
        <v>10</v>
      </c>
      <c r="B5" s="51" t="s">
        <v>105</v>
      </c>
      <c r="C5" s="13"/>
      <c r="D5" s="13"/>
      <c r="E5" s="20"/>
      <c r="F5" s="18"/>
      <c r="G5" s="50" t="s">
        <v>12</v>
      </c>
      <c r="H5" s="51" t="s">
        <v>315</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9" t="s">
        <v>14</v>
      </c>
      <c r="B8" s="18"/>
      <c r="C8" s="20"/>
      <c r="D8" s="20"/>
      <c r="E8" s="20"/>
      <c r="F8" s="20"/>
      <c r="G8" s="20"/>
      <c r="H8" s="20"/>
      <c r="I8" s="20"/>
    </row>
    <row r="9" spans="1:9" x14ac:dyDescent="0.2">
      <c r="A9" s="19" t="s">
        <v>316</v>
      </c>
      <c r="B9" s="18"/>
      <c r="C9" s="20"/>
      <c r="D9" s="20"/>
      <c r="E9" s="20"/>
      <c r="F9" s="20"/>
      <c r="G9" s="20"/>
      <c r="H9" s="20"/>
      <c r="I9" s="20"/>
    </row>
    <row r="10" spans="1:9" x14ac:dyDescent="0.2">
      <c r="A10" s="18" t="s">
        <v>18</v>
      </c>
      <c r="B10" s="18"/>
      <c r="C10" s="20"/>
      <c r="D10" s="20"/>
      <c r="E10" s="20"/>
      <c r="F10" s="20"/>
      <c r="G10" s="20"/>
      <c r="H10" s="20"/>
      <c r="I10" s="20"/>
    </row>
    <row r="11" spans="1:9" x14ac:dyDescent="0.2">
      <c r="A11" s="19" t="s">
        <v>262</v>
      </c>
      <c r="B11" s="18"/>
      <c r="C11" s="20"/>
      <c r="D11" s="20"/>
      <c r="E11" s="20"/>
      <c r="F11" s="20"/>
      <c r="G11" s="20"/>
      <c r="H11" s="20"/>
      <c r="I11" s="20"/>
    </row>
    <row r="12" spans="1:9" x14ac:dyDescent="0.2">
      <c r="A12" s="18" t="s">
        <v>20</v>
      </c>
      <c r="B12" s="18"/>
      <c r="C12" s="20"/>
      <c r="D12" s="20"/>
      <c r="E12" s="20"/>
      <c r="F12" s="20"/>
      <c r="G12" s="20"/>
      <c r="H12" s="20"/>
      <c r="I12" s="20"/>
    </row>
    <row r="13" spans="1:9" x14ac:dyDescent="0.2">
      <c r="A13" s="19" t="s">
        <v>317</v>
      </c>
      <c r="B13" s="18"/>
      <c r="C13" s="20"/>
      <c r="D13" s="20"/>
      <c r="E13" s="20"/>
      <c r="F13" s="20"/>
      <c r="G13" s="20"/>
      <c r="H13" s="20"/>
      <c r="I13" s="20"/>
    </row>
    <row r="14" spans="1:9" x14ac:dyDescent="0.2">
      <c r="A14" s="19" t="s">
        <v>23</v>
      </c>
      <c r="B14" s="18"/>
      <c r="C14" s="20"/>
      <c r="D14" s="20"/>
      <c r="E14" s="20"/>
      <c r="F14" s="20"/>
      <c r="G14" s="20"/>
      <c r="H14" s="20"/>
      <c r="I14" s="20"/>
    </row>
    <row r="15" spans="1:9" x14ac:dyDescent="0.2">
      <c r="A15" s="18"/>
      <c r="B15" s="18"/>
      <c r="C15" s="20"/>
      <c r="D15" s="20"/>
      <c r="E15" s="20"/>
      <c r="F15" s="20"/>
      <c r="G15" s="20"/>
      <c r="H15" s="20"/>
      <c r="I15" s="20"/>
    </row>
    <row r="16" spans="1:9" x14ac:dyDescent="0.2">
      <c r="A16" s="19" t="s">
        <v>24</v>
      </c>
      <c r="B16" s="18"/>
      <c r="C16" s="20"/>
      <c r="D16" s="20"/>
      <c r="E16" s="20"/>
      <c r="F16" s="20"/>
      <c r="G16" s="20"/>
      <c r="H16" s="20"/>
      <c r="I16" s="20"/>
    </row>
    <row r="17" spans="1:9" x14ac:dyDescent="0.2">
      <c r="A17" s="78" t="s">
        <v>318</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c r="F21" s="17">
        <v>906150</v>
      </c>
      <c r="G21" s="17"/>
      <c r="H21" s="17"/>
      <c r="I21" s="17"/>
    </row>
    <row r="22" spans="1:9" x14ac:dyDescent="0.2">
      <c r="A22" s="52" t="s">
        <v>36</v>
      </c>
      <c r="B22" s="53"/>
      <c r="C22" s="57">
        <v>0</v>
      </c>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c r="F23" s="17">
        <v>0</v>
      </c>
      <c r="G23" s="17">
        <v>906150</v>
      </c>
      <c r="H23" s="17"/>
      <c r="I23" s="17"/>
    </row>
    <row r="24" spans="1:9" x14ac:dyDescent="0.2">
      <c r="A24" s="52" t="s">
        <v>38</v>
      </c>
      <c r="B24" s="53"/>
      <c r="C24" s="57"/>
      <c r="D24" s="17"/>
      <c r="E24" s="17"/>
      <c r="F24" s="57">
        <v>0</v>
      </c>
      <c r="G24" s="17">
        <v>906150</v>
      </c>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46500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-46500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P30" sqref="P30"/>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ht="15" x14ac:dyDescent="0.25">
      <c r="A4" s="18" t="s">
        <v>6</v>
      </c>
      <c r="B4" s="76" t="s">
        <v>457</v>
      </c>
      <c r="C4" s="12"/>
      <c r="D4" s="12"/>
      <c r="E4" s="20"/>
      <c r="F4" s="18"/>
      <c r="G4" s="50" t="s">
        <v>8</v>
      </c>
      <c r="H4" s="15" t="s">
        <v>382</v>
      </c>
      <c r="I4" s="12"/>
    </row>
    <row r="5" spans="1:10" x14ac:dyDescent="0.2">
      <c r="A5" s="18" t="s">
        <v>10</v>
      </c>
      <c r="B5" s="15" t="s">
        <v>396</v>
      </c>
      <c r="C5" s="13"/>
      <c r="D5" s="13"/>
      <c r="E5" s="20"/>
      <c r="F5" s="18"/>
      <c r="G5" s="50" t="s">
        <v>12</v>
      </c>
      <c r="H5" s="51" t="s">
        <v>458</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459</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460</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10" x14ac:dyDescent="0.2">
      <c r="A17" s="43" t="s">
        <v>461</v>
      </c>
      <c r="B17" s="20"/>
      <c r="C17" s="20"/>
      <c r="D17" s="20"/>
      <c r="E17" s="20"/>
      <c r="F17" s="20"/>
      <c r="G17" s="20"/>
      <c r="H17" s="20"/>
      <c r="I17" s="20"/>
    </row>
    <row r="18" spans="1:10" x14ac:dyDescent="0.2">
      <c r="A18" s="120" t="s">
        <v>25</v>
      </c>
      <c r="B18" s="121"/>
      <c r="C18" s="121"/>
      <c r="D18" s="121"/>
      <c r="E18" s="121"/>
      <c r="F18" s="121"/>
      <c r="G18" s="121"/>
      <c r="H18" s="121"/>
      <c r="I18" s="122"/>
    </row>
    <row r="19" spans="1:10" x14ac:dyDescent="0.2">
      <c r="A19" s="52"/>
      <c r="B19" s="53"/>
      <c r="C19" s="54" t="s">
        <v>26</v>
      </c>
      <c r="D19" s="54" t="s">
        <v>27</v>
      </c>
      <c r="E19" s="54" t="s">
        <v>28</v>
      </c>
      <c r="F19" s="54" t="s">
        <v>29</v>
      </c>
      <c r="G19" s="54" t="s">
        <v>30</v>
      </c>
      <c r="H19" s="54" t="s">
        <v>31</v>
      </c>
      <c r="I19" s="54" t="s">
        <v>32</v>
      </c>
    </row>
    <row r="20" spans="1:10" x14ac:dyDescent="0.2">
      <c r="A20" s="52"/>
      <c r="B20" s="53"/>
      <c r="C20" s="55" t="s">
        <v>33</v>
      </c>
      <c r="D20" s="56" t="s">
        <v>33</v>
      </c>
      <c r="E20" s="55" t="s">
        <v>33</v>
      </c>
      <c r="F20" s="55" t="s">
        <v>33</v>
      </c>
      <c r="G20" s="55" t="s">
        <v>34</v>
      </c>
      <c r="H20" s="55" t="s">
        <v>34</v>
      </c>
      <c r="I20" s="55" t="s">
        <v>34</v>
      </c>
    </row>
    <row r="21" spans="1:10" x14ac:dyDescent="0.2">
      <c r="A21" s="52" t="s">
        <v>35</v>
      </c>
      <c r="B21" s="53"/>
      <c r="C21" s="57"/>
      <c r="D21" s="17"/>
      <c r="E21" s="17"/>
      <c r="F21" s="17">
        <v>158424</v>
      </c>
      <c r="G21" s="17"/>
      <c r="H21" s="17"/>
      <c r="I21" s="17"/>
    </row>
    <row r="22" spans="1:10" x14ac:dyDescent="0.2">
      <c r="A22" s="52" t="s">
        <v>36</v>
      </c>
      <c r="B22" s="53"/>
      <c r="C22" s="57"/>
      <c r="D22" s="17">
        <f>C33</f>
        <v>0</v>
      </c>
      <c r="E22" s="17">
        <f t="shared" ref="E22:I22" si="0">D33</f>
        <v>0</v>
      </c>
      <c r="F22" s="17">
        <f t="shared" si="0"/>
        <v>0</v>
      </c>
      <c r="G22" s="17">
        <f t="shared" si="0"/>
        <v>0</v>
      </c>
      <c r="H22" s="17">
        <f t="shared" si="0"/>
        <v>2000</v>
      </c>
      <c r="I22" s="17">
        <f t="shared" si="0"/>
        <v>0</v>
      </c>
    </row>
    <row r="23" spans="1:10" x14ac:dyDescent="0.2">
      <c r="A23" s="52" t="s">
        <v>37</v>
      </c>
      <c r="B23" s="53"/>
      <c r="C23" s="57"/>
      <c r="D23" s="17"/>
      <c r="E23" s="17"/>
      <c r="F23" s="17">
        <v>9851</v>
      </c>
      <c r="G23" s="17">
        <v>75000</v>
      </c>
      <c r="H23" s="17">
        <v>73573</v>
      </c>
      <c r="I23" s="17"/>
      <c r="J23" s="14"/>
    </row>
    <row r="24" spans="1:10" x14ac:dyDescent="0.2">
      <c r="A24" s="52" t="s">
        <v>38</v>
      </c>
      <c r="B24" s="53"/>
      <c r="C24" s="57"/>
      <c r="D24" s="17"/>
      <c r="E24" s="17"/>
      <c r="F24" s="57">
        <v>9851</v>
      </c>
      <c r="G24" s="17">
        <v>73000</v>
      </c>
      <c r="H24" s="17">
        <v>75573</v>
      </c>
      <c r="I24" s="17"/>
      <c r="J24" s="14"/>
    </row>
    <row r="25" spans="1:10" x14ac:dyDescent="0.2">
      <c r="A25" s="52"/>
      <c r="B25" s="53"/>
      <c r="C25" s="57"/>
      <c r="D25" s="17"/>
      <c r="E25" s="17"/>
      <c r="F25" s="17"/>
      <c r="G25" s="17"/>
      <c r="H25" s="17"/>
      <c r="I25" s="17"/>
    </row>
    <row r="26" spans="1:10" x14ac:dyDescent="0.2">
      <c r="A26" s="52" t="s">
        <v>39</v>
      </c>
      <c r="B26" s="13"/>
      <c r="C26" s="58"/>
      <c r="D26" s="58"/>
      <c r="E26" s="58"/>
      <c r="F26" s="58"/>
      <c r="G26" s="58"/>
      <c r="H26" s="58"/>
      <c r="I26" s="57"/>
    </row>
    <row r="27" spans="1:10" x14ac:dyDescent="0.2">
      <c r="A27" s="59" t="s">
        <v>40</v>
      </c>
      <c r="B27" s="53"/>
      <c r="C27" s="57"/>
      <c r="D27" s="60"/>
      <c r="E27" s="58"/>
      <c r="F27" s="58"/>
      <c r="G27" s="58"/>
      <c r="H27" s="58"/>
      <c r="I27" s="57"/>
    </row>
    <row r="28" spans="1:10" x14ac:dyDescent="0.2">
      <c r="A28" s="61"/>
      <c r="B28" s="62"/>
      <c r="C28" s="57"/>
      <c r="D28" s="17">
        <v>0</v>
      </c>
      <c r="E28" s="17">
        <v>0</v>
      </c>
      <c r="F28" s="17">
        <v>0</v>
      </c>
      <c r="G28" s="17"/>
      <c r="H28" s="17"/>
      <c r="I28" s="17"/>
    </row>
    <row r="29" spans="1:10" x14ac:dyDescent="0.2">
      <c r="A29" s="61"/>
      <c r="B29" s="62"/>
      <c r="C29" s="57"/>
      <c r="D29" s="17"/>
      <c r="E29" s="17"/>
      <c r="F29" s="17"/>
      <c r="G29" s="17"/>
      <c r="H29" s="17"/>
      <c r="I29" s="17"/>
    </row>
    <row r="30" spans="1:10" x14ac:dyDescent="0.2">
      <c r="A30" s="61"/>
      <c r="B30" s="62"/>
      <c r="C30" s="57"/>
      <c r="D30" s="17"/>
      <c r="E30" s="17"/>
      <c r="F30" s="17"/>
      <c r="G30" s="17"/>
      <c r="H30" s="17"/>
      <c r="I30" s="17"/>
    </row>
    <row r="31" spans="1:10"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10"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2000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0</v>
      </c>
      <c r="G35" s="17">
        <v>2000</v>
      </c>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Q19" sqref="Q19"/>
    </sheetView>
  </sheetViews>
  <sheetFormatPr defaultRowHeight="12.75" x14ac:dyDescent="0.2"/>
  <cols>
    <col min="1" max="2" width="14.7109375" customWidth="1"/>
    <col min="3" max="8" width="14" customWidth="1"/>
    <col min="9" max="9" width="13.140625" customWidth="1"/>
  </cols>
  <sheetData>
    <row r="1" spans="1:10" x14ac:dyDescent="0.2">
      <c r="A1" s="18"/>
      <c r="B1" s="18"/>
      <c r="C1" s="18"/>
      <c r="D1" s="18"/>
      <c r="E1" s="18"/>
      <c r="F1" s="18"/>
      <c r="G1" s="18"/>
      <c r="H1" s="18"/>
      <c r="I1" s="18"/>
    </row>
    <row r="2" spans="1:10" x14ac:dyDescent="0.2">
      <c r="A2" s="18" t="s">
        <v>0</v>
      </c>
      <c r="B2" s="15" t="s">
        <v>1</v>
      </c>
      <c r="C2" s="12"/>
      <c r="D2" s="12"/>
      <c r="E2" s="20"/>
      <c r="F2" s="18"/>
      <c r="G2" s="50" t="s">
        <v>2</v>
      </c>
      <c r="H2" s="15" t="s">
        <v>363</v>
      </c>
      <c r="I2" s="12"/>
    </row>
    <row r="3" spans="1:10" x14ac:dyDescent="0.2">
      <c r="A3" s="18" t="s">
        <v>3</v>
      </c>
      <c r="B3" s="15" t="s">
        <v>364</v>
      </c>
      <c r="C3" s="12"/>
      <c r="D3" s="12"/>
      <c r="E3" s="20"/>
      <c r="F3" s="18"/>
      <c r="G3" s="50" t="s">
        <v>5</v>
      </c>
      <c r="H3" s="51" t="s">
        <v>365</v>
      </c>
      <c r="I3" s="13"/>
    </row>
    <row r="4" spans="1:10" x14ac:dyDescent="0.2">
      <c r="A4" s="18" t="s">
        <v>6</v>
      </c>
      <c r="B4" s="15" t="s">
        <v>462</v>
      </c>
      <c r="C4" s="12"/>
      <c r="D4" s="12"/>
      <c r="E4" s="20"/>
      <c r="F4" s="18"/>
      <c r="G4" s="50" t="s">
        <v>8</v>
      </c>
      <c r="H4" s="15" t="s">
        <v>382</v>
      </c>
      <c r="I4" s="12"/>
    </row>
    <row r="5" spans="1:10" x14ac:dyDescent="0.2">
      <c r="A5" s="18" t="s">
        <v>10</v>
      </c>
      <c r="B5" s="15" t="s">
        <v>396</v>
      </c>
      <c r="C5" s="13"/>
      <c r="D5" s="13"/>
      <c r="E5" s="20"/>
      <c r="F5" s="18"/>
      <c r="G5" s="50" t="s">
        <v>12</v>
      </c>
      <c r="H5" s="51" t="s">
        <v>463</v>
      </c>
      <c r="I5" s="13"/>
    </row>
    <row r="6" spans="1:10" x14ac:dyDescent="0.2">
      <c r="A6" s="18"/>
      <c r="B6" s="18"/>
      <c r="C6" s="18"/>
      <c r="D6" s="18"/>
      <c r="E6" s="18"/>
      <c r="F6" s="18"/>
      <c r="G6" s="18"/>
      <c r="H6" s="18"/>
      <c r="I6" s="18"/>
    </row>
    <row r="7" spans="1:10" x14ac:dyDescent="0.2">
      <c r="A7" s="18"/>
      <c r="B7" s="18"/>
      <c r="C7" s="18"/>
      <c r="D7" s="18"/>
      <c r="E7" s="18"/>
      <c r="F7" s="18"/>
      <c r="G7" s="18"/>
      <c r="H7" s="18"/>
      <c r="I7" s="18"/>
    </row>
    <row r="8" spans="1:10" x14ac:dyDescent="0.2">
      <c r="A8" s="18" t="s">
        <v>14</v>
      </c>
      <c r="B8" s="18"/>
      <c r="C8" s="20"/>
      <c r="D8" s="20"/>
      <c r="E8" s="20"/>
      <c r="F8" s="20"/>
      <c r="G8" s="20"/>
      <c r="H8" s="20"/>
      <c r="I8" s="20"/>
    </row>
    <row r="9" spans="1:10" ht="12.75" customHeight="1" x14ac:dyDescent="0.2">
      <c r="A9" s="42" t="s">
        <v>464</v>
      </c>
      <c r="B9" s="39"/>
      <c r="C9" s="39"/>
      <c r="D9" s="39"/>
      <c r="E9" s="39"/>
      <c r="F9" s="39"/>
      <c r="G9" s="39"/>
      <c r="H9" s="39"/>
      <c r="I9" s="39"/>
      <c r="J9" s="11"/>
    </row>
    <row r="10" spans="1:10" x14ac:dyDescent="0.2">
      <c r="A10" s="18" t="s">
        <v>18</v>
      </c>
      <c r="B10" s="18"/>
      <c r="C10" s="20"/>
      <c r="D10" s="20"/>
      <c r="E10" s="20"/>
      <c r="F10" s="20"/>
      <c r="G10" s="20"/>
      <c r="H10" s="20"/>
      <c r="I10" s="20"/>
    </row>
    <row r="11" spans="1:10" x14ac:dyDescent="0.2">
      <c r="A11" s="42" t="s">
        <v>376</v>
      </c>
      <c r="B11" s="18"/>
      <c r="C11" s="20"/>
      <c r="D11" s="20"/>
      <c r="E11" s="20"/>
      <c r="F11" s="20"/>
      <c r="G11" s="20"/>
      <c r="H11" s="20"/>
      <c r="I11" s="20"/>
    </row>
    <row r="12" spans="1:10" x14ac:dyDescent="0.2">
      <c r="A12" s="18" t="s">
        <v>20</v>
      </c>
      <c r="B12" s="18"/>
      <c r="C12" s="20"/>
      <c r="D12" s="20"/>
      <c r="E12" s="20"/>
      <c r="F12" s="20"/>
      <c r="G12" s="20"/>
      <c r="H12" s="20"/>
      <c r="I12" s="20"/>
    </row>
    <row r="13" spans="1:10" x14ac:dyDescent="0.2">
      <c r="A13" s="42" t="s">
        <v>465</v>
      </c>
      <c r="B13" s="18"/>
      <c r="C13" s="20"/>
      <c r="D13" s="20"/>
      <c r="E13" s="20"/>
      <c r="F13" s="20"/>
      <c r="G13" s="20"/>
      <c r="H13" s="20"/>
      <c r="I13" s="20"/>
    </row>
    <row r="14" spans="1:10" x14ac:dyDescent="0.2">
      <c r="A14" s="19" t="s">
        <v>23</v>
      </c>
      <c r="B14" s="18"/>
      <c r="C14" s="20"/>
      <c r="D14" s="20"/>
      <c r="E14" s="20"/>
      <c r="F14" s="20"/>
      <c r="G14" s="20"/>
      <c r="H14" s="20"/>
      <c r="I14" s="20"/>
    </row>
    <row r="15" spans="1:10" x14ac:dyDescent="0.2">
      <c r="A15" s="18"/>
      <c r="B15" s="18"/>
      <c r="C15" s="20"/>
      <c r="D15" s="20"/>
      <c r="E15" s="20"/>
      <c r="F15" s="20"/>
      <c r="G15" s="20"/>
      <c r="H15" s="20"/>
      <c r="I15" s="20"/>
    </row>
    <row r="16" spans="1:10" x14ac:dyDescent="0.2">
      <c r="A16" s="19" t="s">
        <v>24</v>
      </c>
      <c r="B16" s="18"/>
      <c r="C16" s="20"/>
      <c r="D16" s="20"/>
      <c r="E16" s="20"/>
      <c r="F16" s="20"/>
      <c r="G16" s="20"/>
      <c r="H16" s="20"/>
      <c r="I16" s="20"/>
    </row>
    <row r="17" spans="1:9" x14ac:dyDescent="0.2">
      <c r="A17" s="20" t="s">
        <v>466</v>
      </c>
      <c r="B17" s="20"/>
      <c r="C17" s="20"/>
      <c r="D17" s="20"/>
      <c r="E17" s="20"/>
      <c r="F17" s="20"/>
      <c r="G17" s="20"/>
      <c r="H17" s="20"/>
      <c r="I17" s="20"/>
    </row>
    <row r="18" spans="1:9" x14ac:dyDescent="0.2">
      <c r="A18" s="120" t="s">
        <v>25</v>
      </c>
      <c r="B18" s="121"/>
      <c r="C18" s="121"/>
      <c r="D18" s="121"/>
      <c r="E18" s="121"/>
      <c r="F18" s="121"/>
      <c r="G18" s="121"/>
      <c r="H18" s="121"/>
      <c r="I18" s="122"/>
    </row>
    <row r="19" spans="1:9" x14ac:dyDescent="0.2">
      <c r="A19" s="52"/>
      <c r="B19" s="53"/>
      <c r="C19" s="54" t="s">
        <v>26</v>
      </c>
      <c r="D19" s="54" t="s">
        <v>27</v>
      </c>
      <c r="E19" s="54" t="s">
        <v>28</v>
      </c>
      <c r="F19" s="54" t="s">
        <v>29</v>
      </c>
      <c r="G19" s="54" t="s">
        <v>30</v>
      </c>
      <c r="H19" s="54" t="s">
        <v>31</v>
      </c>
      <c r="I19" s="54" t="s">
        <v>32</v>
      </c>
    </row>
    <row r="20" spans="1:9" x14ac:dyDescent="0.2">
      <c r="A20" s="52"/>
      <c r="B20" s="53"/>
      <c r="C20" s="55" t="s">
        <v>33</v>
      </c>
      <c r="D20" s="56" t="s">
        <v>33</v>
      </c>
      <c r="E20" s="55" t="s">
        <v>33</v>
      </c>
      <c r="F20" s="55" t="s">
        <v>33</v>
      </c>
      <c r="G20" s="55" t="s">
        <v>34</v>
      </c>
      <c r="H20" s="55" t="s">
        <v>34</v>
      </c>
      <c r="I20" s="55" t="s">
        <v>34</v>
      </c>
    </row>
    <row r="21" spans="1:9" x14ac:dyDescent="0.2">
      <c r="A21" s="52" t="s">
        <v>35</v>
      </c>
      <c r="B21" s="53"/>
      <c r="C21" s="57"/>
      <c r="D21" s="17"/>
      <c r="E21" s="17"/>
      <c r="F21" s="17">
        <v>175000</v>
      </c>
      <c r="G21" s="17"/>
      <c r="H21" s="17"/>
      <c r="I21" s="17"/>
    </row>
    <row r="22" spans="1:9" x14ac:dyDescent="0.2">
      <c r="A22" s="52" t="s">
        <v>36</v>
      </c>
      <c r="B22" s="53"/>
      <c r="C22" s="57"/>
      <c r="D22" s="17">
        <f>C33</f>
        <v>0</v>
      </c>
      <c r="E22" s="17">
        <f t="shared" ref="E22:I22" si="0">D33</f>
        <v>0</v>
      </c>
      <c r="F22" s="17">
        <f t="shared" si="0"/>
        <v>0</v>
      </c>
      <c r="G22" s="17">
        <f t="shared" si="0"/>
        <v>0</v>
      </c>
      <c r="H22" s="17">
        <f t="shared" si="0"/>
        <v>0</v>
      </c>
      <c r="I22" s="17">
        <f t="shared" si="0"/>
        <v>0</v>
      </c>
    </row>
    <row r="23" spans="1:9" x14ac:dyDescent="0.2">
      <c r="A23" s="52" t="s">
        <v>37</v>
      </c>
      <c r="B23" s="53"/>
      <c r="C23" s="57"/>
      <c r="D23" s="17"/>
      <c r="E23" s="17"/>
      <c r="F23" s="17">
        <v>0</v>
      </c>
      <c r="G23" s="17">
        <v>175000</v>
      </c>
      <c r="H23" s="17"/>
      <c r="I23" s="17"/>
    </row>
    <row r="24" spans="1:9" x14ac:dyDescent="0.2">
      <c r="A24" s="52" t="s">
        <v>38</v>
      </c>
      <c r="B24" s="53"/>
      <c r="C24" s="57"/>
      <c r="D24" s="17"/>
      <c r="E24" s="17"/>
      <c r="F24" s="57">
        <v>0</v>
      </c>
      <c r="G24" s="17">
        <v>175000</v>
      </c>
      <c r="H24" s="17"/>
      <c r="I24" s="17"/>
    </row>
    <row r="25" spans="1:9" x14ac:dyDescent="0.2">
      <c r="A25" s="52"/>
      <c r="B25" s="53"/>
      <c r="C25" s="57"/>
      <c r="D25" s="17"/>
      <c r="E25" s="17"/>
      <c r="F25" s="17"/>
      <c r="G25" s="17"/>
      <c r="H25" s="17"/>
      <c r="I25" s="17"/>
    </row>
    <row r="26" spans="1:9" x14ac:dyDescent="0.2">
      <c r="A26" s="52" t="s">
        <v>39</v>
      </c>
      <c r="B26" s="13"/>
      <c r="C26" s="58"/>
      <c r="D26" s="58"/>
      <c r="E26" s="58"/>
      <c r="F26" s="58"/>
      <c r="G26" s="58"/>
      <c r="H26" s="58"/>
      <c r="I26" s="57"/>
    </row>
    <row r="27" spans="1:9" x14ac:dyDescent="0.2">
      <c r="A27" s="59" t="s">
        <v>40</v>
      </c>
      <c r="B27" s="53"/>
      <c r="C27" s="57"/>
      <c r="D27" s="60"/>
      <c r="E27" s="58"/>
      <c r="F27" s="58"/>
      <c r="G27" s="58"/>
      <c r="H27" s="58"/>
      <c r="I27" s="57"/>
    </row>
    <row r="28" spans="1:9" x14ac:dyDescent="0.2">
      <c r="A28" s="61"/>
      <c r="B28" s="62"/>
      <c r="C28" s="57"/>
      <c r="D28" s="17">
        <v>0</v>
      </c>
      <c r="E28" s="17">
        <v>0</v>
      </c>
      <c r="F28" s="17">
        <v>0</v>
      </c>
      <c r="G28" s="17"/>
      <c r="H28" s="17"/>
      <c r="I28" s="17"/>
    </row>
    <row r="29" spans="1:9" x14ac:dyDescent="0.2">
      <c r="A29" s="61"/>
      <c r="B29" s="62"/>
      <c r="C29" s="57"/>
      <c r="D29" s="17"/>
      <c r="E29" s="17"/>
      <c r="F29" s="17"/>
      <c r="G29" s="17"/>
      <c r="H29" s="17"/>
      <c r="I29" s="17"/>
    </row>
    <row r="30" spans="1:9" x14ac:dyDescent="0.2">
      <c r="A30" s="61"/>
      <c r="B30" s="62"/>
      <c r="C30" s="57"/>
      <c r="D30" s="17"/>
      <c r="E30" s="17"/>
      <c r="F30" s="17"/>
      <c r="G30" s="17"/>
      <c r="H30" s="17"/>
      <c r="I30" s="17"/>
    </row>
    <row r="31" spans="1:9" x14ac:dyDescent="0.2">
      <c r="A31" s="52" t="s">
        <v>41</v>
      </c>
      <c r="B31" s="53"/>
      <c r="C31" s="57">
        <f t="shared" ref="C31:I31" si="1">SUM(C28:C30)</f>
        <v>0</v>
      </c>
      <c r="D31" s="57">
        <f t="shared" si="1"/>
        <v>0</v>
      </c>
      <c r="E31" s="57">
        <f t="shared" si="1"/>
        <v>0</v>
      </c>
      <c r="F31" s="57">
        <f t="shared" si="1"/>
        <v>0</v>
      </c>
      <c r="G31" s="57">
        <f t="shared" si="1"/>
        <v>0</v>
      </c>
      <c r="H31" s="57">
        <f t="shared" si="1"/>
        <v>0</v>
      </c>
      <c r="I31" s="57">
        <f t="shared" si="1"/>
        <v>0</v>
      </c>
    </row>
    <row r="32" spans="1:9" x14ac:dyDescent="0.2">
      <c r="A32" s="52"/>
      <c r="B32" s="53"/>
      <c r="C32" s="57"/>
      <c r="D32" s="17"/>
      <c r="E32" s="17"/>
      <c r="F32" s="17"/>
      <c r="G32" s="17"/>
      <c r="H32" s="17"/>
      <c r="I32" s="17"/>
    </row>
    <row r="33" spans="1:9" x14ac:dyDescent="0.2">
      <c r="A33" s="52" t="s">
        <v>42</v>
      </c>
      <c r="B33" s="53"/>
      <c r="C33" s="57">
        <f>+C22+C23-C24+C31</f>
        <v>0</v>
      </c>
      <c r="D33" s="57">
        <f t="shared" ref="D33:I33" si="2">+D22+D23-D24+D31</f>
        <v>0</v>
      </c>
      <c r="E33" s="57">
        <f>+E22+E23-E24+E31</f>
        <v>0</v>
      </c>
      <c r="F33" s="57">
        <f t="shared" si="2"/>
        <v>0</v>
      </c>
      <c r="G33" s="57">
        <f>+G22+G23-G24+G31</f>
        <v>0</v>
      </c>
      <c r="H33" s="57">
        <f>+H22+H23-H24+H31</f>
        <v>0</v>
      </c>
      <c r="I33" s="57">
        <f t="shared" si="2"/>
        <v>0</v>
      </c>
    </row>
    <row r="34" spans="1:9" x14ac:dyDescent="0.2">
      <c r="A34" s="61"/>
      <c r="B34" s="62"/>
      <c r="C34" s="63"/>
      <c r="D34" s="64"/>
      <c r="E34" s="64"/>
      <c r="F34" s="17"/>
      <c r="G34" s="17"/>
      <c r="H34" s="17"/>
      <c r="I34" s="17"/>
    </row>
    <row r="35" spans="1:9" x14ac:dyDescent="0.2">
      <c r="A35" s="52" t="s">
        <v>43</v>
      </c>
      <c r="B35" s="53"/>
      <c r="C35" s="63"/>
      <c r="D35" s="64"/>
      <c r="E35" s="64"/>
      <c r="F35" s="17">
        <v>0</v>
      </c>
      <c r="G35" s="17"/>
      <c r="H35" s="17"/>
      <c r="I35" s="17"/>
    </row>
    <row r="36" spans="1:9" x14ac:dyDescent="0.2">
      <c r="A36" s="61"/>
      <c r="B36" s="62"/>
      <c r="C36" s="63"/>
      <c r="D36" s="64"/>
      <c r="E36" s="64"/>
      <c r="F36" s="17"/>
      <c r="G36" s="17"/>
      <c r="H36" s="17"/>
      <c r="I36" s="17"/>
    </row>
    <row r="37" spans="1:9" x14ac:dyDescent="0.2">
      <c r="A37" s="52" t="s">
        <v>44</v>
      </c>
      <c r="B37" s="65"/>
      <c r="C37" s="66">
        <f>C33-C35</f>
        <v>0</v>
      </c>
      <c r="D37" s="66">
        <f t="shared" ref="D37:I37" si="3">D33-D35</f>
        <v>0</v>
      </c>
      <c r="E37" s="66">
        <f t="shared" si="3"/>
        <v>0</v>
      </c>
      <c r="F37" s="67">
        <f t="shared" si="3"/>
        <v>0</v>
      </c>
      <c r="G37" s="67">
        <f t="shared" si="3"/>
        <v>0</v>
      </c>
      <c r="H37" s="67">
        <f t="shared" si="3"/>
        <v>0</v>
      </c>
      <c r="I37" s="67">
        <f t="shared" si="3"/>
        <v>0</v>
      </c>
    </row>
    <row r="38" spans="1:9" x14ac:dyDescent="0.2">
      <c r="A38" s="68"/>
      <c r="B38" s="68"/>
      <c r="C38" s="69"/>
      <c r="D38" s="69"/>
      <c r="E38" s="69"/>
      <c r="F38" s="69"/>
      <c r="G38" s="69"/>
      <c r="H38" s="69"/>
      <c r="I38" s="69"/>
    </row>
    <row r="39" spans="1:9" x14ac:dyDescent="0.2">
      <c r="A39" s="70" t="s">
        <v>45</v>
      </c>
      <c r="B39" s="12"/>
      <c r="C39" s="71"/>
      <c r="D39" s="71"/>
      <c r="E39" s="71"/>
      <c r="F39" s="71"/>
      <c r="G39" s="71"/>
      <c r="H39" s="71"/>
      <c r="I39" s="71"/>
    </row>
    <row r="40" spans="1:9" x14ac:dyDescent="0.2">
      <c r="A40" s="72" t="s">
        <v>46</v>
      </c>
      <c r="B40" s="62"/>
      <c r="C40" s="64"/>
      <c r="D40" s="64"/>
      <c r="E40" s="64"/>
      <c r="F40" s="64"/>
      <c r="G40" s="64"/>
      <c r="H40" s="64"/>
      <c r="I40" s="64"/>
    </row>
    <row r="41" spans="1:9" x14ac:dyDescent="0.2">
      <c r="A41" s="52"/>
      <c r="B41" s="53"/>
      <c r="C41" s="17"/>
      <c r="D41" s="17"/>
      <c r="E41" s="17"/>
      <c r="F41" s="17"/>
      <c r="G41" s="17"/>
      <c r="H41" s="17"/>
      <c r="I41" s="17"/>
    </row>
    <row r="42" spans="1:9" x14ac:dyDescent="0.2">
      <c r="A42" s="52" t="s">
        <v>47</v>
      </c>
      <c r="B42" s="53"/>
      <c r="C42" s="17"/>
      <c r="D42" s="17"/>
      <c r="E42" s="17"/>
      <c r="F42" s="17"/>
      <c r="G42" s="17"/>
      <c r="H42" s="17"/>
      <c r="I42" s="17"/>
    </row>
    <row r="43" spans="1:9" x14ac:dyDescent="0.2">
      <c r="A43" s="52"/>
      <c r="B43" s="53"/>
      <c r="C43" s="17"/>
      <c r="D43" s="17"/>
      <c r="E43" s="17"/>
      <c r="F43" s="17"/>
      <c r="G43" s="17"/>
      <c r="H43" s="17"/>
      <c r="I43" s="17"/>
    </row>
    <row r="44" spans="1:9" x14ac:dyDescent="0.2">
      <c r="A44" s="73" t="s">
        <v>48</v>
      </c>
      <c r="B44" s="65"/>
      <c r="C44" s="17"/>
      <c r="D44" s="17"/>
      <c r="E44" s="17"/>
      <c r="F44" s="17"/>
      <c r="G44" s="17"/>
      <c r="H44" s="17"/>
      <c r="I44" s="17"/>
    </row>
    <row r="45" spans="1:9" x14ac:dyDescent="0.2">
      <c r="A45" s="74" t="s">
        <v>49</v>
      </c>
      <c r="B45" s="75"/>
      <c r="C45" s="17"/>
      <c r="D45" s="17"/>
      <c r="E45" s="17"/>
      <c r="F45" s="17"/>
      <c r="G45" s="17"/>
      <c r="H45" s="17"/>
      <c r="I45" s="17"/>
    </row>
    <row r="46" spans="1:9" x14ac:dyDescent="0.2">
      <c r="A46" s="18"/>
      <c r="B46" s="18"/>
      <c r="C46" s="18"/>
      <c r="D46" s="18"/>
      <c r="E46" s="18"/>
      <c r="F46" s="18"/>
      <c r="G46" s="18"/>
      <c r="H46" s="18"/>
      <c r="I46" s="18"/>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Normal="100" workbookViewId="0">
      <selection activeCell="D23" sqref="D23"/>
    </sheetView>
  </sheetViews>
  <sheetFormatPr defaultRowHeight="12.75" x14ac:dyDescent="0.2"/>
  <cols>
    <col min="1" max="2" width="14.7109375" customWidth="1"/>
    <col min="3" max="8" width="14" customWidth="1"/>
    <col min="9" max="9" width="13.14062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65</v>
      </c>
      <c r="C4" s="12"/>
      <c r="D4" s="12"/>
      <c r="E4" s="20"/>
      <c r="F4" s="18"/>
      <c r="G4" s="50" t="s">
        <v>8</v>
      </c>
      <c r="H4" s="15" t="s">
        <v>9</v>
      </c>
      <c r="I4" s="12"/>
    </row>
    <row r="5" spans="1:9" x14ac:dyDescent="0.2">
      <c r="A5" s="18" t="s">
        <v>10</v>
      </c>
      <c r="B5" s="15" t="s">
        <v>66</v>
      </c>
      <c r="C5" s="13"/>
      <c r="D5" s="13"/>
      <c r="E5" s="20"/>
      <c r="F5" s="18"/>
      <c r="G5" s="50" t="s">
        <v>12</v>
      </c>
      <c r="H5" s="51" t="s">
        <v>67</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68</v>
      </c>
      <c r="B9" s="18"/>
      <c r="C9" s="20"/>
      <c r="D9" s="20"/>
      <c r="E9" s="20"/>
      <c r="F9" s="20"/>
      <c r="G9" s="20"/>
      <c r="H9" s="20"/>
      <c r="I9" s="20"/>
    </row>
    <row r="10" spans="1:9" x14ac:dyDescent="0.2">
      <c r="A10" s="18" t="s">
        <v>69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71</v>
      </c>
      <c r="B14" s="18"/>
      <c r="C14" s="20"/>
      <c r="D14" s="20"/>
      <c r="E14" s="20"/>
      <c r="F14" s="20"/>
      <c r="G14" s="20"/>
      <c r="H14" s="20"/>
      <c r="I14" s="20"/>
    </row>
    <row r="15" spans="1:9" x14ac:dyDescent="0.2">
      <c r="A15" s="18" t="s">
        <v>72</v>
      </c>
      <c r="B15" s="18"/>
      <c r="C15" s="20"/>
      <c r="D15" s="20"/>
      <c r="E15" s="20"/>
      <c r="F15" s="20"/>
      <c r="G15" s="20"/>
      <c r="H15" s="20"/>
      <c r="I15" s="20"/>
    </row>
    <row r="16" spans="1:9" x14ac:dyDescent="0.2">
      <c r="A16" s="19" t="s">
        <v>23</v>
      </c>
      <c r="B16" s="18"/>
      <c r="C16" s="20"/>
      <c r="D16" s="20"/>
      <c r="E16" s="20"/>
      <c r="F16" s="20"/>
      <c r="G16" s="20"/>
      <c r="H16" s="20"/>
      <c r="I16" s="20"/>
    </row>
    <row r="17" spans="1:9" x14ac:dyDescent="0.2">
      <c r="A17" s="18"/>
      <c r="B17" s="18"/>
      <c r="C17" s="20"/>
      <c r="D17" s="20"/>
      <c r="E17" s="20"/>
      <c r="F17" s="20"/>
      <c r="G17" s="20"/>
      <c r="H17" s="20"/>
      <c r="I17" s="20"/>
    </row>
    <row r="18" spans="1:9" x14ac:dyDescent="0.2">
      <c r="A18" s="19" t="s">
        <v>24</v>
      </c>
      <c r="B18" s="18"/>
      <c r="C18" s="20"/>
      <c r="D18" s="20"/>
      <c r="E18" s="20"/>
      <c r="F18" s="20"/>
      <c r="G18" s="20"/>
      <c r="H18" s="20"/>
      <c r="I18" s="20"/>
    </row>
    <row r="19" spans="1:9" x14ac:dyDescent="0.2">
      <c r="A19" s="20" t="s">
        <v>73</v>
      </c>
      <c r="B19" s="20"/>
      <c r="C19" s="20"/>
      <c r="D19" s="20"/>
      <c r="E19" s="20"/>
      <c r="F19" s="20"/>
      <c r="G19" s="20"/>
      <c r="H19" s="20"/>
      <c r="I19" s="20"/>
    </row>
    <row r="20" spans="1:9" x14ac:dyDescent="0.2">
      <c r="A20" s="120" t="s">
        <v>25</v>
      </c>
      <c r="B20" s="121"/>
      <c r="C20" s="121"/>
      <c r="D20" s="121"/>
      <c r="E20" s="121"/>
      <c r="F20" s="121"/>
      <c r="G20" s="121"/>
      <c r="H20" s="121"/>
      <c r="I20" s="122"/>
    </row>
    <row r="21" spans="1:9" x14ac:dyDescent="0.2">
      <c r="A21" s="52"/>
      <c r="B21" s="53"/>
      <c r="C21" s="54" t="s">
        <v>26</v>
      </c>
      <c r="D21" s="54" t="s">
        <v>27</v>
      </c>
      <c r="E21" s="54" t="s">
        <v>28</v>
      </c>
      <c r="F21" s="54" t="s">
        <v>29</v>
      </c>
      <c r="G21" s="54" t="s">
        <v>30</v>
      </c>
      <c r="H21" s="54" t="s">
        <v>31</v>
      </c>
      <c r="I21" s="54" t="s">
        <v>32</v>
      </c>
    </row>
    <row r="22" spans="1:9" x14ac:dyDescent="0.2">
      <c r="A22" s="52"/>
      <c r="B22" s="53"/>
      <c r="C22" s="55" t="s">
        <v>33</v>
      </c>
      <c r="D22" s="56" t="s">
        <v>33</v>
      </c>
      <c r="E22" s="55" t="s">
        <v>33</v>
      </c>
      <c r="F22" s="55" t="s">
        <v>33</v>
      </c>
      <c r="G22" s="55" t="s">
        <v>34</v>
      </c>
      <c r="H22" s="55" t="s">
        <v>34</v>
      </c>
      <c r="I22" s="55" t="s">
        <v>34</v>
      </c>
    </row>
    <row r="23" spans="1:9" x14ac:dyDescent="0.2">
      <c r="A23" s="52" t="s">
        <v>35</v>
      </c>
      <c r="B23" s="53"/>
      <c r="C23" s="57">
        <v>3530254</v>
      </c>
      <c r="D23" s="17"/>
      <c r="E23" s="17"/>
      <c r="F23" s="17"/>
      <c r="G23" s="17"/>
      <c r="H23" s="17"/>
      <c r="I23" s="17"/>
    </row>
    <row r="24" spans="1:9" x14ac:dyDescent="0.2">
      <c r="A24" s="52" t="s">
        <v>36</v>
      </c>
      <c r="B24" s="53"/>
      <c r="C24" s="57">
        <v>0</v>
      </c>
      <c r="D24" s="17">
        <f t="shared" ref="D24:I24" si="0">C35</f>
        <v>86621</v>
      </c>
      <c r="E24" s="17">
        <f t="shared" si="0"/>
        <v>168843</v>
      </c>
      <c r="F24" s="17">
        <f t="shared" si="0"/>
        <v>195459</v>
      </c>
      <c r="G24" s="17">
        <f t="shared" si="0"/>
        <v>215656</v>
      </c>
      <c r="H24" s="17">
        <f t="shared" si="0"/>
        <v>210450</v>
      </c>
      <c r="I24" s="17">
        <f t="shared" si="0"/>
        <v>210450</v>
      </c>
    </row>
    <row r="25" spans="1:9" x14ac:dyDescent="0.2">
      <c r="A25" s="52" t="s">
        <v>37</v>
      </c>
      <c r="B25" s="53"/>
      <c r="C25" s="57">
        <v>897684</v>
      </c>
      <c r="D25" s="17">
        <v>766121</v>
      </c>
      <c r="E25" s="17">
        <v>378392</v>
      </c>
      <c r="F25" s="17">
        <v>41991</v>
      </c>
      <c r="G25" s="17">
        <v>0</v>
      </c>
      <c r="H25" s="17"/>
      <c r="I25" s="17"/>
    </row>
    <row r="26" spans="1:9" x14ac:dyDescent="0.2">
      <c r="A26" s="52" t="s">
        <v>38</v>
      </c>
      <c r="B26" s="53"/>
      <c r="C26" s="57">
        <v>227063</v>
      </c>
      <c r="D26" s="17">
        <v>686899</v>
      </c>
      <c r="E26" s="17">
        <v>180276</v>
      </c>
      <c r="F26" s="57">
        <v>21794</v>
      </c>
      <c r="G26" s="17">
        <v>5206</v>
      </c>
      <c r="H26" s="17"/>
      <c r="I26" s="17"/>
    </row>
    <row r="27" spans="1:9" x14ac:dyDescent="0.2">
      <c r="A27" s="52"/>
      <c r="B27" s="53"/>
      <c r="C27" s="57"/>
      <c r="D27" s="17"/>
      <c r="E27" s="17"/>
      <c r="F27" s="17"/>
      <c r="G27" s="17"/>
      <c r="H27" s="17"/>
      <c r="I27" s="17"/>
    </row>
    <row r="28" spans="1:9" x14ac:dyDescent="0.2">
      <c r="A28" s="52" t="s">
        <v>39</v>
      </c>
      <c r="B28" s="13"/>
      <c r="C28" s="58"/>
      <c r="D28" s="58"/>
      <c r="E28" s="58"/>
      <c r="F28" s="58"/>
      <c r="G28" s="58"/>
      <c r="H28" s="58"/>
      <c r="I28" s="57"/>
    </row>
    <row r="29" spans="1:9" x14ac:dyDescent="0.2">
      <c r="A29" s="59" t="s">
        <v>40</v>
      </c>
      <c r="B29" s="53"/>
      <c r="C29" s="57"/>
      <c r="D29" s="60"/>
      <c r="E29" s="58"/>
      <c r="F29" s="58"/>
      <c r="G29" s="58"/>
      <c r="H29" s="58"/>
      <c r="I29" s="57"/>
    </row>
    <row r="30" spans="1:9" x14ac:dyDescent="0.2">
      <c r="A30" s="61"/>
      <c r="B30" s="62"/>
      <c r="C30" s="57">
        <v>-584000</v>
      </c>
      <c r="D30" s="17">
        <v>3000</v>
      </c>
      <c r="E30" s="17">
        <v>-171500</v>
      </c>
      <c r="F30" s="17"/>
      <c r="G30" s="17"/>
      <c r="H30" s="17"/>
      <c r="I30" s="17"/>
    </row>
    <row r="31" spans="1:9" x14ac:dyDescent="0.2">
      <c r="A31" s="61"/>
      <c r="B31" s="62"/>
      <c r="C31" s="57"/>
      <c r="D31" s="17"/>
      <c r="E31" s="17"/>
      <c r="F31" s="17"/>
      <c r="G31" s="17"/>
      <c r="H31" s="17"/>
      <c r="I31" s="17"/>
    </row>
    <row r="32" spans="1:9" x14ac:dyDescent="0.2">
      <c r="A32" s="61"/>
      <c r="B32" s="62"/>
      <c r="C32" s="57"/>
      <c r="D32" s="17"/>
      <c r="E32" s="17"/>
      <c r="F32" s="17"/>
      <c r="G32" s="17"/>
      <c r="H32" s="17"/>
      <c r="I32" s="17"/>
    </row>
    <row r="33" spans="1:9" x14ac:dyDescent="0.2">
      <c r="A33" s="52" t="s">
        <v>41</v>
      </c>
      <c r="B33" s="53"/>
      <c r="C33" s="57">
        <f t="shared" ref="C33:I33" si="1">SUM(C30:C32)</f>
        <v>-584000</v>
      </c>
      <c r="D33" s="57">
        <f t="shared" si="1"/>
        <v>3000</v>
      </c>
      <c r="E33" s="57">
        <f t="shared" si="1"/>
        <v>-171500</v>
      </c>
      <c r="F33" s="57">
        <f t="shared" si="1"/>
        <v>0</v>
      </c>
      <c r="G33" s="57">
        <f t="shared" si="1"/>
        <v>0</v>
      </c>
      <c r="H33" s="57">
        <f t="shared" si="1"/>
        <v>0</v>
      </c>
      <c r="I33" s="57">
        <f t="shared" si="1"/>
        <v>0</v>
      </c>
    </row>
    <row r="34" spans="1:9" x14ac:dyDescent="0.2">
      <c r="A34" s="52"/>
      <c r="B34" s="53"/>
      <c r="C34" s="57"/>
      <c r="D34" s="17"/>
      <c r="E34" s="17"/>
      <c r="F34" s="17"/>
      <c r="G34" s="17"/>
      <c r="H34" s="17"/>
      <c r="I34" s="17"/>
    </row>
    <row r="35" spans="1:9" x14ac:dyDescent="0.2">
      <c r="A35" s="52" t="s">
        <v>42</v>
      </c>
      <c r="B35" s="53"/>
      <c r="C35" s="57">
        <f>+C24+C25-C26+C33</f>
        <v>86621</v>
      </c>
      <c r="D35" s="57">
        <f t="shared" ref="D35:I35" si="2">+D24+D25-D26+D33</f>
        <v>168843</v>
      </c>
      <c r="E35" s="57">
        <f>+E24+E25-E26+E33</f>
        <v>195459</v>
      </c>
      <c r="F35" s="57">
        <f t="shared" si="2"/>
        <v>215656</v>
      </c>
      <c r="G35" s="57">
        <f>+G24+G25-G26+G33</f>
        <v>210450</v>
      </c>
      <c r="H35" s="57">
        <f>+H24+H25-H26+H33</f>
        <v>210450</v>
      </c>
      <c r="I35" s="57">
        <f t="shared" si="2"/>
        <v>210450</v>
      </c>
    </row>
    <row r="36" spans="1:9" x14ac:dyDescent="0.2">
      <c r="A36" s="61"/>
      <c r="B36" s="62"/>
      <c r="C36" s="63"/>
      <c r="D36" s="64"/>
      <c r="E36" s="64"/>
      <c r="F36" s="17"/>
      <c r="G36" s="17"/>
      <c r="H36" s="17"/>
      <c r="I36" s="17"/>
    </row>
    <row r="37" spans="1:9" x14ac:dyDescent="0.2">
      <c r="A37" s="52" t="s">
        <v>43</v>
      </c>
      <c r="B37" s="53"/>
      <c r="C37" s="63">
        <v>672220</v>
      </c>
      <c r="D37" s="64">
        <v>158524</v>
      </c>
      <c r="E37" s="64">
        <v>29564</v>
      </c>
      <c r="F37" s="17">
        <v>5206</v>
      </c>
      <c r="G37" s="17"/>
      <c r="H37" s="17"/>
      <c r="I37" s="17"/>
    </row>
    <row r="38" spans="1:9" x14ac:dyDescent="0.2">
      <c r="A38" s="61"/>
      <c r="B38" s="62"/>
      <c r="C38" s="63"/>
      <c r="D38" s="64"/>
      <c r="E38" s="64"/>
      <c r="F38" s="17"/>
      <c r="G38" s="17"/>
      <c r="H38" s="17"/>
      <c r="I38" s="17"/>
    </row>
    <row r="39" spans="1:9" x14ac:dyDescent="0.2">
      <c r="A39" s="52" t="s">
        <v>44</v>
      </c>
      <c r="B39" s="65"/>
      <c r="C39" s="66">
        <f>C35-C37</f>
        <v>-585599</v>
      </c>
      <c r="D39" s="66">
        <f t="shared" ref="D39:I39" si="3">D35-D37</f>
        <v>10319</v>
      </c>
      <c r="E39" s="66">
        <f t="shared" si="3"/>
        <v>165895</v>
      </c>
      <c r="F39" s="67">
        <f t="shared" si="3"/>
        <v>210450</v>
      </c>
      <c r="G39" s="67">
        <f t="shared" si="3"/>
        <v>210450</v>
      </c>
      <c r="H39" s="67">
        <f t="shared" si="3"/>
        <v>210450</v>
      </c>
      <c r="I39" s="67">
        <f t="shared" si="3"/>
        <v>210450</v>
      </c>
    </row>
    <row r="40" spans="1:9" x14ac:dyDescent="0.2">
      <c r="A40" s="68"/>
      <c r="B40" s="68"/>
      <c r="C40" s="69"/>
      <c r="D40" s="69"/>
      <c r="E40" s="69"/>
      <c r="F40" s="69"/>
      <c r="G40" s="69"/>
      <c r="H40" s="69"/>
      <c r="I40" s="69"/>
    </row>
    <row r="41" spans="1:9" x14ac:dyDescent="0.2">
      <c r="A41" s="70" t="s">
        <v>45</v>
      </c>
      <c r="B41" s="12"/>
      <c r="C41" s="71"/>
      <c r="D41" s="71"/>
      <c r="E41" s="71"/>
      <c r="F41" s="71"/>
      <c r="G41" s="71"/>
      <c r="H41" s="71"/>
      <c r="I41" s="71"/>
    </row>
    <row r="42" spans="1:9" x14ac:dyDescent="0.2">
      <c r="A42" s="72" t="s">
        <v>46</v>
      </c>
      <c r="B42" s="62"/>
      <c r="C42" s="64"/>
      <c r="D42" s="64"/>
      <c r="E42" s="64"/>
      <c r="F42" s="64"/>
      <c r="G42" s="64"/>
      <c r="H42" s="64"/>
      <c r="I42" s="64"/>
    </row>
    <row r="43" spans="1:9" x14ac:dyDescent="0.2">
      <c r="A43" s="52"/>
      <c r="B43" s="53"/>
      <c r="C43" s="17"/>
      <c r="D43" s="17"/>
      <c r="E43" s="17"/>
      <c r="F43" s="17"/>
      <c r="G43" s="17"/>
      <c r="H43" s="17"/>
      <c r="I43" s="17"/>
    </row>
    <row r="44" spans="1:9" x14ac:dyDescent="0.2">
      <c r="A44" s="52" t="s">
        <v>47</v>
      </c>
      <c r="B44" s="53"/>
      <c r="C44" s="17"/>
      <c r="D44" s="17"/>
      <c r="E44" s="17"/>
      <c r="F44" s="17"/>
      <c r="G44" s="17"/>
      <c r="H44" s="17"/>
      <c r="I44" s="17"/>
    </row>
    <row r="45" spans="1:9" x14ac:dyDescent="0.2">
      <c r="A45" s="52"/>
      <c r="B45" s="53"/>
      <c r="C45" s="17"/>
      <c r="D45" s="17"/>
      <c r="E45" s="17"/>
      <c r="F45" s="17"/>
      <c r="G45" s="17"/>
      <c r="H45" s="17"/>
      <c r="I45" s="17"/>
    </row>
    <row r="46" spans="1:9" x14ac:dyDescent="0.2">
      <c r="A46" s="73" t="s">
        <v>48</v>
      </c>
      <c r="B46" s="65"/>
      <c r="C46" s="17"/>
      <c r="D46" s="17"/>
      <c r="E46" s="17"/>
      <c r="F46" s="17"/>
      <c r="G46" s="17"/>
      <c r="H46" s="17"/>
      <c r="I46" s="17"/>
    </row>
    <row r="47" spans="1:9"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2018 Legislature</oddHeader>
    <oddFooter>&amp;LForm 37-47 (rev. 9/29/17)&amp;R&amp;D  &amp;T</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47"/>
  <sheetViews>
    <sheetView zoomScaleNormal="100" workbookViewId="0">
      <selection sqref="A1:I46"/>
    </sheetView>
  </sheetViews>
  <sheetFormatPr defaultRowHeight="12.75" x14ac:dyDescent="0.2"/>
  <cols>
    <col min="1" max="2" width="14.7109375" customWidth="1"/>
    <col min="3" max="8" width="14" customWidth="1"/>
    <col min="9" max="9" width="13.140625" customWidth="1"/>
    <col min="10" max="10" width="9.7109375" customWidth="1"/>
  </cols>
  <sheetData>
    <row r="1" spans="1:9" x14ac:dyDescent="0.2">
      <c r="A1" s="18"/>
      <c r="B1" s="18"/>
      <c r="C1" s="18"/>
      <c r="D1" s="18"/>
      <c r="E1" s="18"/>
      <c r="F1" s="18"/>
      <c r="G1" s="18"/>
      <c r="H1" s="18"/>
      <c r="I1" s="18"/>
    </row>
    <row r="2" spans="1:9" x14ac:dyDescent="0.2">
      <c r="A2" s="18" t="s">
        <v>0</v>
      </c>
      <c r="B2" s="15" t="s">
        <v>1</v>
      </c>
      <c r="C2" s="12"/>
      <c r="D2" s="12"/>
      <c r="E2" s="20"/>
      <c r="F2" s="18"/>
      <c r="G2" s="50" t="s">
        <v>2</v>
      </c>
      <c r="H2" s="12" t="s">
        <v>62</v>
      </c>
      <c r="I2" s="12"/>
    </row>
    <row r="3" spans="1:9" x14ac:dyDescent="0.2">
      <c r="A3" s="18" t="s">
        <v>3</v>
      </c>
      <c r="B3" s="15" t="s">
        <v>63</v>
      </c>
      <c r="C3" s="12"/>
      <c r="D3" s="12"/>
      <c r="E3" s="20"/>
      <c r="F3" s="18"/>
      <c r="G3" s="50" t="s">
        <v>5</v>
      </c>
      <c r="H3" s="13" t="s">
        <v>64</v>
      </c>
      <c r="I3" s="13"/>
    </row>
    <row r="4" spans="1:9" x14ac:dyDescent="0.2">
      <c r="A4" s="18" t="s">
        <v>6</v>
      </c>
      <c r="B4" s="15" t="s">
        <v>65</v>
      </c>
      <c r="C4" s="12"/>
      <c r="D4" s="12"/>
      <c r="E4" s="20"/>
      <c r="F4" s="18"/>
      <c r="G4" s="50" t="s">
        <v>8</v>
      </c>
      <c r="H4" s="15" t="s">
        <v>9</v>
      </c>
      <c r="I4" s="12"/>
    </row>
    <row r="5" spans="1:9" x14ac:dyDescent="0.2">
      <c r="A5" s="18" t="s">
        <v>10</v>
      </c>
      <c r="B5" s="15" t="s">
        <v>66</v>
      </c>
      <c r="C5" s="13"/>
      <c r="D5" s="13"/>
      <c r="E5" s="20"/>
      <c r="F5" s="18"/>
      <c r="G5" s="50" t="s">
        <v>12</v>
      </c>
      <c r="H5" s="51" t="s">
        <v>74</v>
      </c>
      <c r="I5" s="13"/>
    </row>
    <row r="6" spans="1:9" x14ac:dyDescent="0.2">
      <c r="A6" s="18"/>
      <c r="B6" s="18"/>
      <c r="C6" s="18"/>
      <c r="D6" s="18"/>
      <c r="E6" s="18"/>
      <c r="F6" s="18"/>
      <c r="G6" s="18"/>
      <c r="H6" s="18"/>
      <c r="I6" s="18"/>
    </row>
    <row r="7" spans="1:9" x14ac:dyDescent="0.2">
      <c r="A7" s="18"/>
      <c r="B7" s="18"/>
      <c r="C7" s="18"/>
      <c r="D7" s="18"/>
      <c r="E7" s="18"/>
      <c r="F7" s="18"/>
      <c r="G7" s="18"/>
      <c r="H7" s="18"/>
      <c r="I7" s="18"/>
    </row>
    <row r="8" spans="1:9" x14ac:dyDescent="0.2">
      <c r="A8" s="18" t="s">
        <v>14</v>
      </c>
      <c r="B8" s="18"/>
      <c r="C8" s="20"/>
      <c r="D8" s="20"/>
      <c r="E8" s="20"/>
      <c r="F8" s="20"/>
      <c r="G8" s="20"/>
      <c r="H8" s="20"/>
      <c r="I8" s="20"/>
    </row>
    <row r="9" spans="1:9" x14ac:dyDescent="0.2">
      <c r="A9" s="18" t="s">
        <v>68</v>
      </c>
      <c r="B9" s="18"/>
      <c r="C9" s="20"/>
      <c r="D9" s="20"/>
      <c r="E9" s="20"/>
      <c r="F9" s="20"/>
      <c r="G9" s="20"/>
      <c r="H9" s="20"/>
      <c r="I9" s="20"/>
    </row>
    <row r="10" spans="1:9" x14ac:dyDescent="0.2">
      <c r="A10" s="18" t="s">
        <v>69</v>
      </c>
      <c r="B10" s="18"/>
      <c r="C10" s="20"/>
      <c r="D10" s="20"/>
      <c r="E10" s="20"/>
      <c r="F10" s="20"/>
      <c r="G10" s="20"/>
      <c r="H10" s="20"/>
      <c r="I10" s="20"/>
    </row>
    <row r="11" spans="1:9" x14ac:dyDescent="0.2">
      <c r="A11" s="18" t="s">
        <v>18</v>
      </c>
      <c r="B11" s="18"/>
      <c r="C11" s="20"/>
      <c r="D11" s="20"/>
      <c r="E11" s="20"/>
      <c r="F11" s="20"/>
      <c r="G11" s="20"/>
      <c r="H11" s="20"/>
      <c r="I11" s="20"/>
    </row>
    <row r="12" spans="1:9" x14ac:dyDescent="0.2">
      <c r="A12" s="18" t="s">
        <v>70</v>
      </c>
      <c r="B12" s="18"/>
      <c r="C12" s="20"/>
      <c r="D12" s="20"/>
      <c r="E12" s="20"/>
      <c r="F12" s="20"/>
      <c r="G12" s="20"/>
      <c r="H12" s="20"/>
      <c r="I12" s="20"/>
    </row>
    <row r="13" spans="1:9" x14ac:dyDescent="0.2">
      <c r="A13" s="18" t="s">
        <v>20</v>
      </c>
      <c r="B13" s="18"/>
      <c r="C13" s="20"/>
      <c r="D13" s="20"/>
      <c r="E13" s="20"/>
      <c r="F13" s="20"/>
      <c r="G13" s="20"/>
      <c r="H13" s="20"/>
      <c r="I13" s="20"/>
    </row>
    <row r="14" spans="1:9" x14ac:dyDescent="0.2">
      <c r="A14" s="18" t="s">
        <v>71</v>
      </c>
      <c r="B14" s="18"/>
      <c r="C14" s="20"/>
      <c r="D14" s="20"/>
      <c r="E14" s="20"/>
      <c r="F14" s="20"/>
      <c r="G14" s="20"/>
      <c r="H14" s="20"/>
      <c r="I14" s="20"/>
    </row>
    <row r="15" spans="1:9" x14ac:dyDescent="0.2">
      <c r="A15" s="18" t="s">
        <v>72</v>
      </c>
      <c r="B15" s="18"/>
      <c r="C15" s="20"/>
      <c r="D15" s="20"/>
      <c r="E15" s="20"/>
      <c r="F15" s="20"/>
      <c r="G15" s="20"/>
      <c r="H15" s="20"/>
      <c r="I15" s="20"/>
    </row>
    <row r="16" spans="1:9" x14ac:dyDescent="0.2">
      <c r="A16" s="19" t="s">
        <v>23</v>
      </c>
      <c r="B16" s="18"/>
      <c r="C16" s="20"/>
      <c r="D16" s="20"/>
      <c r="E16" s="20"/>
      <c r="F16" s="20"/>
      <c r="G16" s="20"/>
      <c r="H16" s="20"/>
      <c r="I16" s="20"/>
    </row>
    <row r="17" spans="1:10" x14ac:dyDescent="0.2">
      <c r="A17" s="18"/>
      <c r="B17" s="18"/>
      <c r="C17" s="20"/>
      <c r="D17" s="20"/>
      <c r="E17" s="20"/>
      <c r="F17" s="20"/>
      <c r="G17" s="20"/>
      <c r="H17" s="20"/>
      <c r="I17" s="20"/>
    </row>
    <row r="18" spans="1:10" x14ac:dyDescent="0.2">
      <c r="A18" s="19" t="s">
        <v>24</v>
      </c>
      <c r="B18" s="18"/>
      <c r="C18" s="20"/>
      <c r="D18" s="20"/>
      <c r="E18" s="20"/>
      <c r="F18" s="20"/>
      <c r="G18" s="20"/>
      <c r="H18" s="20"/>
      <c r="I18" s="20"/>
    </row>
    <row r="19" spans="1:10" x14ac:dyDescent="0.2">
      <c r="A19" s="78" t="s">
        <v>75</v>
      </c>
      <c r="B19" s="20"/>
      <c r="C19" s="20"/>
      <c r="D19" s="20"/>
      <c r="E19" s="20"/>
      <c r="F19" s="20"/>
      <c r="G19" s="20"/>
      <c r="H19" s="20"/>
      <c r="I19" s="20"/>
    </row>
    <row r="20" spans="1:10" x14ac:dyDescent="0.2">
      <c r="A20" s="120" t="s">
        <v>25</v>
      </c>
      <c r="B20" s="121"/>
      <c r="C20" s="121"/>
      <c r="D20" s="121"/>
      <c r="E20" s="121"/>
      <c r="F20" s="121"/>
      <c r="G20" s="121"/>
      <c r="H20" s="121"/>
      <c r="I20" s="122"/>
    </row>
    <row r="21" spans="1:10" x14ac:dyDescent="0.2">
      <c r="A21" s="52"/>
      <c r="B21" s="53"/>
      <c r="C21" s="54" t="s">
        <v>26</v>
      </c>
      <c r="D21" s="54" t="s">
        <v>27</v>
      </c>
      <c r="E21" s="54" t="s">
        <v>28</v>
      </c>
      <c r="F21" s="54" t="s">
        <v>29</v>
      </c>
      <c r="G21" s="54" t="s">
        <v>30</v>
      </c>
      <c r="H21" s="54" t="s">
        <v>31</v>
      </c>
      <c r="I21" s="54" t="s">
        <v>32</v>
      </c>
    </row>
    <row r="22" spans="1:10" x14ac:dyDescent="0.2">
      <c r="A22" s="52"/>
      <c r="B22" s="53"/>
      <c r="C22" s="55" t="s">
        <v>33</v>
      </c>
      <c r="D22" s="56" t="s">
        <v>33</v>
      </c>
      <c r="E22" s="55" t="s">
        <v>33</v>
      </c>
      <c r="F22" s="55" t="s">
        <v>33</v>
      </c>
      <c r="G22" s="55" t="s">
        <v>34</v>
      </c>
      <c r="H22" s="55" t="s">
        <v>34</v>
      </c>
      <c r="I22" s="55" t="s">
        <v>34</v>
      </c>
    </row>
    <row r="23" spans="1:10" x14ac:dyDescent="0.2">
      <c r="A23" s="52" t="s">
        <v>35</v>
      </c>
      <c r="B23" s="53"/>
      <c r="C23" s="57">
        <v>300000</v>
      </c>
      <c r="D23" s="17">
        <v>290000</v>
      </c>
      <c r="E23" s="17">
        <v>242312</v>
      </c>
      <c r="F23" s="17">
        <v>0</v>
      </c>
      <c r="G23" s="17">
        <v>133050</v>
      </c>
      <c r="H23" s="17">
        <v>200000</v>
      </c>
      <c r="I23" s="17">
        <v>200000</v>
      </c>
      <c r="J23" s="14"/>
    </row>
    <row r="24" spans="1:10" x14ac:dyDescent="0.2">
      <c r="A24" s="52" t="s">
        <v>36</v>
      </c>
      <c r="B24" s="53"/>
      <c r="C24" s="57">
        <v>0</v>
      </c>
      <c r="D24" s="17">
        <f t="shared" ref="D24:I24" si="0">C35</f>
        <v>35870</v>
      </c>
      <c r="E24" s="17">
        <f t="shared" si="0"/>
        <v>60361</v>
      </c>
      <c r="F24" s="17">
        <f t="shared" si="0"/>
        <v>88067</v>
      </c>
      <c r="G24" s="17">
        <f t="shared" si="0"/>
        <v>35159</v>
      </c>
      <c r="H24" s="17">
        <f t="shared" si="0"/>
        <v>25159</v>
      </c>
      <c r="I24" s="17">
        <f t="shared" si="0"/>
        <v>15159</v>
      </c>
    </row>
    <row r="25" spans="1:10" x14ac:dyDescent="0.2">
      <c r="A25" s="52" t="s">
        <v>37</v>
      </c>
      <c r="B25" s="53"/>
      <c r="C25" s="57">
        <v>359441</v>
      </c>
      <c r="D25" s="17">
        <v>204949</v>
      </c>
      <c r="E25" s="17">
        <v>277028</v>
      </c>
      <c r="F25" s="17">
        <v>251149</v>
      </c>
      <c r="G25" s="17">
        <v>200000</v>
      </c>
      <c r="H25" s="17">
        <v>200000</v>
      </c>
      <c r="I25" s="17">
        <v>200000</v>
      </c>
      <c r="J25" s="14"/>
    </row>
    <row r="26" spans="1:10" x14ac:dyDescent="0.2">
      <c r="A26" s="52" t="s">
        <v>38</v>
      </c>
      <c r="B26" s="53"/>
      <c r="C26" s="57">
        <v>148571</v>
      </c>
      <c r="D26" s="17">
        <v>180458</v>
      </c>
      <c r="E26" s="17">
        <v>250322</v>
      </c>
      <c r="F26" s="57">
        <v>304057</v>
      </c>
      <c r="G26" s="17">
        <v>210000</v>
      </c>
      <c r="H26" s="17">
        <v>210000</v>
      </c>
      <c r="I26" s="17">
        <v>210000</v>
      </c>
    </row>
    <row r="27" spans="1:10" x14ac:dyDescent="0.2">
      <c r="A27" s="52"/>
      <c r="B27" s="53"/>
      <c r="C27" s="57"/>
      <c r="D27" s="17"/>
      <c r="E27" s="17"/>
      <c r="F27" s="17"/>
      <c r="G27" s="17"/>
      <c r="H27" s="17"/>
      <c r="I27" s="17"/>
    </row>
    <row r="28" spans="1:10" x14ac:dyDescent="0.2">
      <c r="A28" s="52" t="s">
        <v>39</v>
      </c>
      <c r="B28" s="13"/>
      <c r="C28" s="58"/>
      <c r="D28" s="58"/>
      <c r="E28" s="58"/>
      <c r="F28" s="58"/>
      <c r="G28" s="58"/>
      <c r="H28" s="58"/>
      <c r="I28" s="57"/>
    </row>
    <row r="29" spans="1:10" x14ac:dyDescent="0.2">
      <c r="A29" s="59" t="s">
        <v>40</v>
      </c>
      <c r="B29" s="53"/>
      <c r="C29" s="57"/>
      <c r="D29" s="60"/>
      <c r="E29" s="58"/>
      <c r="F29" s="58"/>
      <c r="G29" s="58"/>
      <c r="H29" s="58"/>
      <c r="I29" s="57"/>
    </row>
    <row r="30" spans="1:10" x14ac:dyDescent="0.2">
      <c r="A30" s="61"/>
      <c r="B30" s="62"/>
      <c r="C30" s="57">
        <v>-175000</v>
      </c>
      <c r="D30" s="17">
        <v>0</v>
      </c>
      <c r="E30" s="17">
        <v>1000</v>
      </c>
      <c r="F30" s="17">
        <v>0</v>
      </c>
      <c r="G30" s="17"/>
      <c r="H30" s="17"/>
      <c r="I30" s="17"/>
    </row>
    <row r="31" spans="1:10" x14ac:dyDescent="0.2">
      <c r="A31" s="61"/>
      <c r="B31" s="62"/>
      <c r="C31" s="57"/>
      <c r="D31" s="17"/>
      <c r="E31" s="17"/>
      <c r="F31" s="17"/>
      <c r="G31" s="17"/>
      <c r="H31" s="17"/>
      <c r="I31" s="17"/>
    </row>
    <row r="32" spans="1:10" x14ac:dyDescent="0.2">
      <c r="A32" s="61"/>
      <c r="B32" s="62"/>
      <c r="C32" s="57"/>
      <c r="D32" s="17"/>
      <c r="E32" s="17"/>
      <c r="F32" s="17"/>
      <c r="G32" s="17"/>
      <c r="H32" s="17"/>
      <c r="I32" s="17"/>
    </row>
    <row r="33" spans="1:10" x14ac:dyDescent="0.2">
      <c r="A33" s="52" t="s">
        <v>41</v>
      </c>
      <c r="B33" s="53"/>
      <c r="C33" s="57">
        <f t="shared" ref="C33:I33" si="1">SUM(C30:C32)</f>
        <v>-175000</v>
      </c>
      <c r="D33" s="57">
        <f t="shared" si="1"/>
        <v>0</v>
      </c>
      <c r="E33" s="57">
        <f t="shared" si="1"/>
        <v>1000</v>
      </c>
      <c r="F33" s="57">
        <f t="shared" si="1"/>
        <v>0</v>
      </c>
      <c r="G33" s="57">
        <f t="shared" si="1"/>
        <v>0</v>
      </c>
      <c r="H33" s="57">
        <f t="shared" si="1"/>
        <v>0</v>
      </c>
      <c r="I33" s="57">
        <f t="shared" si="1"/>
        <v>0</v>
      </c>
    </row>
    <row r="34" spans="1:10" x14ac:dyDescent="0.2">
      <c r="A34" s="52"/>
      <c r="B34" s="53"/>
      <c r="C34" s="57"/>
      <c r="D34" s="17"/>
      <c r="E34" s="17"/>
      <c r="F34" s="17"/>
      <c r="G34" s="17"/>
      <c r="H34" s="17"/>
      <c r="I34" s="17"/>
    </row>
    <row r="35" spans="1:10" x14ac:dyDescent="0.2">
      <c r="A35" s="52" t="s">
        <v>42</v>
      </c>
      <c r="B35" s="53"/>
      <c r="C35" s="57">
        <f>+C24+C25-C26+C33</f>
        <v>35870</v>
      </c>
      <c r="D35" s="57">
        <f t="shared" ref="D35:I35" si="2">+D24+D25-D26+D33</f>
        <v>60361</v>
      </c>
      <c r="E35" s="57">
        <f>+E24+E25-E26+E33</f>
        <v>88067</v>
      </c>
      <c r="F35" s="57">
        <f t="shared" si="2"/>
        <v>35159</v>
      </c>
      <c r="G35" s="57">
        <f>+G24+G25-G26+G33</f>
        <v>25159</v>
      </c>
      <c r="H35" s="57">
        <f>+H24+H25-H26+H33</f>
        <v>15159</v>
      </c>
      <c r="I35" s="57">
        <f t="shared" si="2"/>
        <v>5159</v>
      </c>
    </row>
    <row r="36" spans="1:10" x14ac:dyDescent="0.2">
      <c r="A36" s="61"/>
      <c r="B36" s="62"/>
      <c r="C36" s="63"/>
      <c r="D36" s="64"/>
      <c r="E36" s="64"/>
      <c r="F36" s="17"/>
      <c r="G36" s="17"/>
      <c r="H36" s="17"/>
      <c r="I36" s="17"/>
    </row>
    <row r="37" spans="1:10" x14ac:dyDescent="0.2">
      <c r="A37" s="52" t="s">
        <v>43</v>
      </c>
      <c r="B37" s="53"/>
      <c r="C37" s="63">
        <v>13710</v>
      </c>
      <c r="D37" s="64">
        <v>64462</v>
      </c>
      <c r="E37" s="64">
        <v>147542</v>
      </c>
      <c r="F37" s="17">
        <v>72134</v>
      </c>
      <c r="G37" s="17">
        <v>25159</v>
      </c>
      <c r="H37" s="17">
        <v>15159</v>
      </c>
      <c r="I37" s="17">
        <v>5159</v>
      </c>
      <c r="J37" t="s">
        <v>76</v>
      </c>
    </row>
    <row r="38" spans="1:10" x14ac:dyDescent="0.2">
      <c r="A38" s="61"/>
      <c r="B38" s="62"/>
      <c r="C38" s="63"/>
      <c r="D38" s="64"/>
      <c r="E38" s="64"/>
      <c r="F38" s="17"/>
      <c r="G38" s="17"/>
      <c r="H38" s="17"/>
      <c r="I38" s="17"/>
    </row>
    <row r="39" spans="1:10" x14ac:dyDescent="0.2">
      <c r="A39" s="52" t="s">
        <v>44</v>
      </c>
      <c r="B39" s="65"/>
      <c r="C39" s="66">
        <f>C35-C37</f>
        <v>22160</v>
      </c>
      <c r="D39" s="66">
        <f t="shared" ref="D39:I39" si="3">D35-D37</f>
        <v>-4101</v>
      </c>
      <c r="E39" s="66">
        <f t="shared" si="3"/>
        <v>-59475</v>
      </c>
      <c r="F39" s="67">
        <f t="shared" si="3"/>
        <v>-36975</v>
      </c>
      <c r="G39" s="67">
        <f t="shared" si="3"/>
        <v>0</v>
      </c>
      <c r="H39" s="67">
        <f t="shared" si="3"/>
        <v>0</v>
      </c>
      <c r="I39" s="67">
        <f t="shared" si="3"/>
        <v>0</v>
      </c>
    </row>
    <row r="40" spans="1:10" x14ac:dyDescent="0.2">
      <c r="A40" s="68"/>
      <c r="B40" s="68"/>
      <c r="C40" s="69"/>
      <c r="D40" s="69"/>
      <c r="E40" s="69"/>
      <c r="F40" s="69"/>
      <c r="G40" s="69"/>
      <c r="H40" s="69"/>
      <c r="I40" s="69"/>
    </row>
    <row r="41" spans="1:10" x14ac:dyDescent="0.2">
      <c r="A41" s="70" t="s">
        <v>45</v>
      </c>
      <c r="B41" s="12"/>
      <c r="C41" s="71"/>
      <c r="D41" s="71"/>
      <c r="E41" s="71"/>
      <c r="F41" s="71"/>
      <c r="G41" s="71"/>
      <c r="H41" s="71"/>
      <c r="I41" s="71"/>
    </row>
    <row r="42" spans="1:10" x14ac:dyDescent="0.2">
      <c r="A42" s="72" t="s">
        <v>46</v>
      </c>
      <c r="B42" s="62"/>
      <c r="C42" s="64"/>
      <c r="D42" s="64"/>
      <c r="E42" s="64"/>
      <c r="F42" s="64"/>
      <c r="G42" s="64"/>
      <c r="H42" s="64"/>
      <c r="I42" s="64"/>
    </row>
    <row r="43" spans="1:10" x14ac:dyDescent="0.2">
      <c r="A43" s="52"/>
      <c r="B43" s="53"/>
      <c r="C43" s="17"/>
      <c r="D43" s="17"/>
      <c r="E43" s="17"/>
      <c r="F43" s="17"/>
      <c r="G43" s="17"/>
      <c r="H43" s="17"/>
      <c r="I43" s="17"/>
    </row>
    <row r="44" spans="1:10" x14ac:dyDescent="0.2">
      <c r="A44" s="52" t="s">
        <v>47</v>
      </c>
      <c r="B44" s="53"/>
      <c r="C44" s="17"/>
      <c r="D44" s="17"/>
      <c r="E44" s="17"/>
      <c r="F44" s="17"/>
      <c r="G44" s="17"/>
      <c r="H44" s="17"/>
      <c r="I44" s="17"/>
    </row>
    <row r="45" spans="1:10" x14ac:dyDescent="0.2">
      <c r="A45" s="52"/>
      <c r="B45" s="53"/>
      <c r="C45" s="17"/>
      <c r="D45" s="17"/>
      <c r="E45" s="17"/>
      <c r="F45" s="17"/>
      <c r="G45" s="17"/>
      <c r="H45" s="17"/>
      <c r="I45" s="17"/>
    </row>
    <row r="46" spans="1:10" x14ac:dyDescent="0.2">
      <c r="A46" s="73" t="s">
        <v>48</v>
      </c>
      <c r="B46" s="65"/>
      <c r="C46" s="17"/>
      <c r="D46" s="17"/>
      <c r="E46" s="17"/>
      <c r="F46" s="17"/>
      <c r="G46" s="17"/>
      <c r="H46" s="17"/>
      <c r="I46" s="17"/>
    </row>
    <row r="47" spans="1:10" x14ac:dyDescent="0.2">
      <c r="A47" s="5" t="s">
        <v>49</v>
      </c>
      <c r="B47" s="3"/>
      <c r="C47" s="8"/>
      <c r="D47" s="8"/>
      <c r="E47" s="7"/>
      <c r="F47" s="7"/>
      <c r="G47" s="7"/>
      <c r="H47" s="7"/>
      <c r="I47" s="7"/>
    </row>
  </sheetData>
  <sheetProtection selectLockedCells="1"/>
  <mergeCells count="1">
    <mergeCell ref="A20:I20"/>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2018 Legislature</oddHeader>
    <oddFooter>&amp;LForm 37-47 (rev. 9/29/17)&amp;R&amp;D  &amp;T</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72</vt:i4>
      </vt:variant>
    </vt:vector>
  </HeadingPairs>
  <TitlesOfParts>
    <vt:vector size="72" baseType="lpstr">
      <vt:lpstr>S-504</vt:lpstr>
      <vt:lpstr>S-505</vt:lpstr>
      <vt:lpstr>S-507</vt:lpstr>
      <vt:lpstr>S-508</vt:lpstr>
      <vt:lpstr>S-509</vt:lpstr>
      <vt:lpstr>S-510</vt:lpstr>
      <vt:lpstr>S-511</vt:lpstr>
      <vt:lpstr>S-512</vt:lpstr>
      <vt:lpstr>S-513</vt:lpstr>
      <vt:lpstr>S-516</vt:lpstr>
      <vt:lpstr>S-517</vt:lpstr>
      <vt:lpstr>S-518</vt:lpstr>
      <vt:lpstr>S-519</vt:lpstr>
      <vt:lpstr>S-520</vt:lpstr>
      <vt:lpstr>S-523</vt:lpstr>
      <vt:lpstr>S-524</vt:lpstr>
      <vt:lpstr>S-525</vt:lpstr>
      <vt:lpstr>S-526</vt:lpstr>
      <vt:lpstr>S-529</vt:lpstr>
      <vt:lpstr>S-530</vt:lpstr>
      <vt:lpstr>S-533</vt:lpstr>
      <vt:lpstr>S-535</vt:lpstr>
      <vt:lpstr>S-538</vt:lpstr>
      <vt:lpstr>S-539</vt:lpstr>
      <vt:lpstr>S-541</vt:lpstr>
      <vt:lpstr>S-542</vt:lpstr>
      <vt:lpstr>S-544</vt:lpstr>
      <vt:lpstr>S-545</vt:lpstr>
      <vt:lpstr>S-546</vt:lpstr>
      <vt:lpstr>S-547</vt:lpstr>
      <vt:lpstr>S-550</vt:lpstr>
      <vt:lpstr>S-551</vt:lpstr>
      <vt:lpstr>S-554</vt:lpstr>
      <vt:lpstr>S-555</vt:lpstr>
      <vt:lpstr>S-560</vt:lpstr>
      <vt:lpstr>S-561</vt:lpstr>
      <vt:lpstr>S-562</vt:lpstr>
      <vt:lpstr>S-563</vt:lpstr>
      <vt:lpstr>S-564</vt:lpstr>
      <vt:lpstr>S-565</vt:lpstr>
      <vt:lpstr>S-567</vt:lpstr>
      <vt:lpstr>S-568</vt:lpstr>
      <vt:lpstr>S-569</vt:lpstr>
      <vt:lpstr>S-570</vt:lpstr>
      <vt:lpstr>S-571</vt:lpstr>
      <vt:lpstr>S-572</vt:lpstr>
      <vt:lpstr>S-573</vt:lpstr>
      <vt:lpstr>S-574</vt:lpstr>
      <vt:lpstr>S-576</vt:lpstr>
      <vt:lpstr>S-577</vt:lpstr>
      <vt:lpstr>S-580</vt:lpstr>
      <vt:lpstr>S-581</vt:lpstr>
      <vt:lpstr>S-582</vt:lpstr>
      <vt:lpstr>S-583</vt:lpstr>
      <vt:lpstr>S-584</vt:lpstr>
      <vt:lpstr>S-585</vt:lpstr>
      <vt:lpstr>S-588</vt:lpstr>
      <vt:lpstr>S-589</vt:lpstr>
      <vt:lpstr>S-590</vt:lpstr>
      <vt:lpstr>S-592</vt:lpstr>
      <vt:lpstr>S-593</vt:lpstr>
      <vt:lpstr>S-594</vt:lpstr>
      <vt:lpstr>S-596</vt:lpstr>
      <vt:lpstr>S-601</vt:lpstr>
      <vt:lpstr>S-602</vt:lpstr>
      <vt:lpstr>S-603</vt:lpstr>
      <vt:lpstr>S-604</vt:lpstr>
      <vt:lpstr>S-605</vt:lpstr>
      <vt:lpstr>S-606</vt:lpstr>
      <vt:lpstr>S-607</vt:lpstr>
      <vt:lpstr>S-608</vt:lpstr>
      <vt:lpstr>S-610</vt:lpstr>
    </vt:vector>
  </TitlesOfParts>
  <Company>House of Representatives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dc:creator>
  <cp:lastModifiedBy>Kristine V. Castillo</cp:lastModifiedBy>
  <cp:lastPrinted>2017-12-27T02:16:59Z</cp:lastPrinted>
  <dcterms:created xsi:type="dcterms:W3CDTF">2007-10-18T21:13:24Z</dcterms:created>
  <dcterms:modified xsi:type="dcterms:W3CDTF">2017-12-27T02:41:56Z</dcterms:modified>
</cp:coreProperties>
</file>