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fileSharing userName="Kristine V. Castillo" algorithmName="SHA-512" hashValue="rLXVE5/NUqPwgvkQUuzUEAJxriq5cyv8WWLe5AHEnsNyA1yLd8QIbD3RzSbeLacdaC46Tor7q1954VrgneovSA==" saltValue="luU9fmR3vFJMbVkzdKcaNw==" spinCount="100000"/>
  <workbookPr defaultThemeVersion="124226"/>
  <mc:AlternateContent xmlns:mc="http://schemas.openxmlformats.org/markup-compatibility/2006">
    <mc:Choice Requires="x15">
      <x15ac:absPath xmlns:x15ac="http://schemas.microsoft.com/office/spreadsheetml/2010/11/ac" url="S:\Budget\Report on Non-General Fund Information\FY 17 2018 Leg\NGF Final\"/>
    </mc:Choice>
  </mc:AlternateContent>
  <bookViews>
    <workbookView xWindow="0" yWindow="0" windowWidth="28800" windowHeight="12210" tabRatio="893"/>
  </bookViews>
  <sheets>
    <sheet name="S- 302" sheetId="6" r:id="rId1"/>
    <sheet name="JVs S-302" sheetId="28" r:id="rId2"/>
    <sheet name="S-303" sheetId="15" r:id="rId3"/>
    <sheet name="JVs S-303" sheetId="29" r:id="rId4"/>
    <sheet name="S-305 " sheetId="17" r:id="rId5"/>
    <sheet name="S-306" sheetId="24" r:id="rId6"/>
    <sheet name="S-308" sheetId="27" r:id="rId7"/>
    <sheet name="JVs S-308" sheetId="31" r:id="rId8"/>
    <sheet name="S-309" sheetId="10" r:id="rId9"/>
    <sheet name="S-312" sheetId="18" r:id="rId10"/>
    <sheet name="S-313" sheetId="16" r:id="rId11"/>
    <sheet name="S-316, 318" sheetId="8" r:id="rId12"/>
    <sheet name="JVs S-316, S-318" sheetId="37" r:id="rId13"/>
    <sheet name="S-317" sheetId="7" r:id="rId14"/>
    <sheet name="S-321" sheetId="22" r:id="rId15"/>
    <sheet name="S-323" sheetId="26" r:id="rId16"/>
    <sheet name="S-325" sheetId="9" r:id="rId17"/>
    <sheet name="S-326" sheetId="19" r:id="rId18"/>
    <sheet name="S-328" sheetId="12" r:id="rId19"/>
    <sheet name="S-343" sheetId="23" r:id="rId20"/>
    <sheet name="S-344" sheetId="5" r:id="rId21"/>
    <sheet name="S-347" sheetId="11" r:id="rId22"/>
    <sheet name="S-348" sheetId="25" r:id="rId23"/>
    <sheet name="S-349" sheetId="4" r:id="rId24"/>
    <sheet name="S-353" sheetId="13" r:id="rId25"/>
    <sheet name="S-354" sheetId="20" r:id="rId26"/>
    <sheet name="S-355" sheetId="34" r:id="rId27"/>
    <sheet name="S-359, S-360" sheetId="21" r:id="rId28"/>
    <sheet name="JVs S-359, S-360 (2)" sheetId="35" r:id="rId29"/>
    <sheet name="S-375" sheetId="14" r:id="rId30"/>
    <sheet name="JVs S-375" sheetId="33" r:id="rId31"/>
  </sheets>
  <definedNames>
    <definedName name="_xlnm.Print_Area" localSheetId="25">'S-354'!$A$1:$I$48</definedName>
    <definedName name="_xlnm.Print_Titles" localSheetId="28">'JVs S-359, S-360 (2)'!$1:$1</definedName>
  </definedNames>
  <calcPr calcId="171027"/>
</workbook>
</file>

<file path=xl/calcChain.xml><?xml version="1.0" encoding="utf-8"?>
<calcChain xmlns="http://schemas.openxmlformats.org/spreadsheetml/2006/main">
  <c r="H17" i="37" l="1"/>
  <c r="H10" i="37"/>
  <c r="H19" i="37" s="1"/>
  <c r="D33" i="34" l="1"/>
  <c r="E22" i="34" s="1"/>
  <c r="E33" i="34" s="1"/>
  <c r="I31" i="34"/>
  <c r="H31" i="34"/>
  <c r="G31" i="34"/>
  <c r="F31" i="34"/>
  <c r="E31" i="34"/>
  <c r="D31" i="34"/>
  <c r="C31" i="34"/>
  <c r="C33" i="34" s="1"/>
  <c r="C37" i="34" s="1"/>
  <c r="E35" i="18"/>
  <c r="C33" i="18"/>
  <c r="D22" i="18" s="1"/>
  <c r="D33" i="18" s="1"/>
  <c r="I31" i="18"/>
  <c r="H31" i="18"/>
  <c r="G31" i="18"/>
  <c r="F31" i="18"/>
  <c r="E31" i="18"/>
  <c r="D31" i="18"/>
  <c r="C31" i="18"/>
  <c r="F22" i="34" l="1"/>
  <c r="F33" i="34" s="1"/>
  <c r="E37" i="34"/>
  <c r="D37" i="34"/>
  <c r="E22" i="18"/>
  <c r="E33" i="18" s="1"/>
  <c r="D37" i="18"/>
  <c r="C37" i="18"/>
  <c r="E35" i="17"/>
  <c r="C33" i="17"/>
  <c r="D22" i="17" s="1"/>
  <c r="D33" i="17" s="1"/>
  <c r="I31" i="17"/>
  <c r="H31" i="17"/>
  <c r="G31" i="17"/>
  <c r="F31" i="17"/>
  <c r="E31" i="17"/>
  <c r="D31" i="17"/>
  <c r="C31" i="17"/>
  <c r="F37" i="34" l="1"/>
  <c r="G22" i="34"/>
  <c r="G33" i="34" s="1"/>
  <c r="F22" i="18"/>
  <c r="F33" i="18" s="1"/>
  <c r="E37" i="18"/>
  <c r="E22" i="17"/>
  <c r="E33" i="17" s="1"/>
  <c r="D37" i="17"/>
  <c r="C37" i="17"/>
  <c r="H6" i="33"/>
  <c r="G37" i="34" l="1"/>
  <c r="H22" i="34"/>
  <c r="H33" i="34" s="1"/>
  <c r="G22" i="18"/>
  <c r="G33" i="18" s="1"/>
  <c r="F37" i="18"/>
  <c r="F22" i="17"/>
  <c r="F33" i="17" s="1"/>
  <c r="E37" i="17"/>
  <c r="H179" i="35"/>
  <c r="H96" i="35"/>
  <c r="H182" i="35" s="1"/>
  <c r="H6" i="31"/>
  <c r="H8" i="29"/>
  <c r="H38" i="28"/>
  <c r="H37" i="34" l="1"/>
  <c r="I22" i="34"/>
  <c r="I33" i="34" s="1"/>
  <c r="I37" i="34" s="1"/>
  <c r="H22" i="18"/>
  <c r="H33" i="18" s="1"/>
  <c r="G37" i="18"/>
  <c r="G22" i="17"/>
  <c r="G33" i="17" s="1"/>
  <c r="F37" i="17"/>
  <c r="E36" i="27"/>
  <c r="D34" i="27"/>
  <c r="E23" i="27" s="1"/>
  <c r="E34" i="27" s="1"/>
  <c r="I32" i="27"/>
  <c r="H32" i="27"/>
  <c r="G32" i="27"/>
  <c r="F32" i="27"/>
  <c r="E32" i="27"/>
  <c r="D32" i="27"/>
  <c r="C32" i="27"/>
  <c r="C34" i="27" s="1"/>
  <c r="C38" i="27" s="1"/>
  <c r="I22" i="18" l="1"/>
  <c r="I33" i="18" s="1"/>
  <c r="I37" i="18" s="1"/>
  <c r="H37" i="18"/>
  <c r="G37" i="17"/>
  <c r="H22" i="17"/>
  <c r="H33" i="17" s="1"/>
  <c r="F23" i="27"/>
  <c r="F34" i="27" s="1"/>
  <c r="E38" i="27"/>
  <c r="D38" i="27"/>
  <c r="H37" i="17" l="1"/>
  <c r="I22" i="17"/>
  <c r="I33" i="17" s="1"/>
  <c r="I37" i="17" s="1"/>
  <c r="F38" i="27"/>
  <c r="G23" i="27"/>
  <c r="G34" i="27" s="1"/>
  <c r="G38" i="27" l="1"/>
  <c r="H23" i="27"/>
  <c r="H34" i="27" s="1"/>
  <c r="I23" i="27" l="1"/>
  <c r="I34" i="27" s="1"/>
  <c r="I38" i="27" s="1"/>
  <c r="H38" i="27"/>
  <c r="I31" i="12" l="1"/>
  <c r="H31" i="12"/>
  <c r="G31" i="12"/>
  <c r="F31" i="12"/>
  <c r="E31" i="12"/>
  <c r="D31" i="12"/>
  <c r="C31" i="12"/>
  <c r="C33" i="12" s="1"/>
  <c r="C37" i="12" s="1"/>
  <c r="I31" i="26"/>
  <c r="H31" i="26"/>
  <c r="G31" i="26"/>
  <c r="F31" i="26"/>
  <c r="E31" i="26"/>
  <c r="D31" i="26"/>
  <c r="C31" i="26"/>
  <c r="C33" i="26" s="1"/>
  <c r="D22" i="12" l="1"/>
  <c r="D33" i="12" s="1"/>
  <c r="C37" i="26"/>
  <c r="D22" i="26"/>
  <c r="D33" i="26" s="1"/>
  <c r="D37" i="12" l="1"/>
  <c r="E22" i="12"/>
  <c r="E33" i="12" s="1"/>
  <c r="D37" i="26"/>
  <c r="E22" i="26"/>
  <c r="E33" i="26" s="1"/>
  <c r="E37" i="12" l="1"/>
  <c r="F22" i="12"/>
  <c r="F33" i="12" s="1"/>
  <c r="E37" i="26"/>
  <c r="F22" i="26"/>
  <c r="F33" i="26" s="1"/>
  <c r="F37" i="12" l="1"/>
  <c r="G22" i="12"/>
  <c r="G33" i="12" s="1"/>
  <c r="F37" i="26"/>
  <c r="G22" i="26"/>
  <c r="G33" i="26" s="1"/>
  <c r="G37" i="12" l="1"/>
  <c r="H22" i="12"/>
  <c r="H33" i="12" s="1"/>
  <c r="H22" i="26"/>
  <c r="H33" i="26" s="1"/>
  <c r="G37" i="26"/>
  <c r="H37" i="12" l="1"/>
  <c r="I22" i="12"/>
  <c r="I33" i="12" s="1"/>
  <c r="I37" i="12" s="1"/>
  <c r="H37" i="26"/>
  <c r="I22" i="26"/>
  <c r="I33" i="26" s="1"/>
  <c r="I37" i="26" s="1"/>
  <c r="I31" i="25" l="1"/>
  <c r="H31" i="25"/>
  <c r="G31" i="25"/>
  <c r="F31" i="25"/>
  <c r="E31" i="25"/>
  <c r="D31" i="25"/>
  <c r="C31" i="25"/>
  <c r="C33" i="25" s="1"/>
  <c r="C37" i="25" l="1"/>
  <c r="D22" i="25"/>
  <c r="D33" i="25" s="1"/>
  <c r="D37" i="25" s="1"/>
  <c r="E38" i="24"/>
  <c r="I34" i="24"/>
  <c r="H34" i="24"/>
  <c r="G34" i="24"/>
  <c r="F34" i="24"/>
  <c r="E34" i="24"/>
  <c r="D34" i="24"/>
  <c r="C34" i="24"/>
  <c r="C36" i="24" s="1"/>
  <c r="D25" i="24" s="1"/>
  <c r="D36" i="24" s="1"/>
  <c r="E35" i="23"/>
  <c r="C35" i="23"/>
  <c r="I31" i="23"/>
  <c r="H31" i="23"/>
  <c r="G31" i="23"/>
  <c r="F31" i="23"/>
  <c r="E31" i="23"/>
  <c r="D31" i="23"/>
  <c r="C31" i="23"/>
  <c r="C33" i="23" s="1"/>
  <c r="D22" i="23" s="1"/>
  <c r="E22" i="25" l="1"/>
  <c r="E33" i="25" s="1"/>
  <c r="E37" i="25" s="1"/>
  <c r="D33" i="23"/>
  <c r="D37" i="23" s="1"/>
  <c r="D40" i="24"/>
  <c r="E25" i="24"/>
  <c r="E36" i="24" s="1"/>
  <c r="C40" i="24"/>
  <c r="E22" i="23"/>
  <c r="E33" i="23" s="1"/>
  <c r="C37" i="23"/>
  <c r="F22" i="25" l="1"/>
  <c r="F33" i="25" s="1"/>
  <c r="G22" i="25" s="1"/>
  <c r="G33" i="25" s="1"/>
  <c r="F37" i="25"/>
  <c r="E40" i="24"/>
  <c r="F25" i="24"/>
  <c r="F36" i="24" s="1"/>
  <c r="E37" i="23"/>
  <c r="F22" i="23"/>
  <c r="F33" i="23" s="1"/>
  <c r="G37" i="25" l="1"/>
  <c r="H22" i="25"/>
  <c r="H33" i="25" s="1"/>
  <c r="F40" i="24"/>
  <c r="G25" i="24"/>
  <c r="G36" i="24" s="1"/>
  <c r="F37" i="23"/>
  <c r="G22" i="23"/>
  <c r="G33" i="23" s="1"/>
  <c r="H37" i="25" l="1"/>
  <c r="I22" i="25"/>
  <c r="I33" i="25" s="1"/>
  <c r="I37" i="25" s="1"/>
  <c r="H25" i="24"/>
  <c r="H36" i="24" s="1"/>
  <c r="G40" i="24"/>
  <c r="H22" i="23"/>
  <c r="H33" i="23" s="1"/>
  <c r="G37" i="23"/>
  <c r="H40" i="24" l="1"/>
  <c r="I25" i="24"/>
  <c r="I36" i="24" s="1"/>
  <c r="I40" i="24" s="1"/>
  <c r="H37" i="23"/>
  <c r="I22" i="23"/>
  <c r="I33" i="23" s="1"/>
  <c r="I37" i="23" s="1"/>
  <c r="I31" i="22" l="1"/>
  <c r="H31" i="22"/>
  <c r="G31" i="22"/>
  <c r="F31" i="22"/>
  <c r="E31" i="22"/>
  <c r="D31" i="22"/>
  <c r="C31" i="22"/>
  <c r="C33" i="22" s="1"/>
  <c r="C37" i="22" l="1"/>
  <c r="D22" i="22"/>
  <c r="D33" i="22" s="1"/>
  <c r="D37" i="22" l="1"/>
  <c r="E22" i="22"/>
  <c r="E33" i="22" s="1"/>
  <c r="E37" i="22" l="1"/>
  <c r="F22" i="22"/>
  <c r="F33" i="22" s="1"/>
  <c r="F37" i="22" l="1"/>
  <c r="G22" i="22"/>
  <c r="G33" i="22" s="1"/>
  <c r="G37" i="22" l="1"/>
  <c r="H22" i="22"/>
  <c r="H33" i="22" s="1"/>
  <c r="H37" i="22" l="1"/>
  <c r="I22" i="22"/>
  <c r="I33" i="22" s="1"/>
  <c r="I37" i="22" s="1"/>
  <c r="E35" i="21" l="1"/>
  <c r="I31" i="21"/>
  <c r="H31" i="21"/>
  <c r="G31" i="21"/>
  <c r="F31" i="21"/>
  <c r="D31" i="21"/>
  <c r="C31" i="21"/>
  <c r="C33" i="21" s="1"/>
  <c r="D22" i="21" s="1"/>
  <c r="D33" i="21" s="1"/>
  <c r="E28" i="21"/>
  <c r="E31" i="21" s="1"/>
  <c r="E23" i="21"/>
  <c r="E22" i="21" l="1"/>
  <c r="E33" i="21" s="1"/>
  <c r="D37" i="21"/>
  <c r="C37" i="21"/>
  <c r="E37" i="21" l="1"/>
  <c r="F22" i="21"/>
  <c r="F33" i="21" s="1"/>
  <c r="G22" i="21" l="1"/>
  <c r="G33" i="21" s="1"/>
  <c r="F37" i="21"/>
  <c r="H22" i="21" l="1"/>
  <c r="H33" i="21" s="1"/>
  <c r="G37" i="21"/>
  <c r="I22" i="21" l="1"/>
  <c r="I33" i="21" s="1"/>
  <c r="I37" i="21" s="1"/>
  <c r="H37" i="21"/>
  <c r="I34" i="20" l="1"/>
  <c r="H34" i="20"/>
  <c r="G34" i="20"/>
  <c r="F34" i="20"/>
  <c r="E34" i="20"/>
  <c r="E36" i="20" s="1"/>
  <c r="D34" i="20"/>
  <c r="C34" i="20"/>
  <c r="C36" i="20" s="1"/>
  <c r="I37" i="19"/>
  <c r="H37" i="19"/>
  <c r="G37" i="19"/>
  <c r="F37" i="19"/>
  <c r="E37" i="19"/>
  <c r="D37" i="19"/>
  <c r="C37" i="19"/>
  <c r="C39" i="19" s="1"/>
  <c r="D25" i="20" l="1"/>
  <c r="D36" i="20" s="1"/>
  <c r="D40" i="20" s="1"/>
  <c r="C40" i="20"/>
  <c r="E40" i="20"/>
  <c r="F25" i="20"/>
  <c r="F36" i="20" s="1"/>
  <c r="C43" i="19"/>
  <c r="D28" i="19"/>
  <c r="D39" i="19" s="1"/>
  <c r="F40" i="20" l="1"/>
  <c r="G25" i="20"/>
  <c r="G36" i="20" s="1"/>
  <c r="D43" i="19"/>
  <c r="E28" i="19"/>
  <c r="E39" i="19" s="1"/>
  <c r="G40" i="20" l="1"/>
  <c r="H25" i="20"/>
  <c r="H36" i="20" s="1"/>
  <c r="E43" i="19"/>
  <c r="F28" i="19"/>
  <c r="F39" i="19" s="1"/>
  <c r="H40" i="20" l="1"/>
  <c r="I25" i="20"/>
  <c r="I36" i="20" s="1"/>
  <c r="I40" i="20" s="1"/>
  <c r="F43" i="19"/>
  <c r="G28" i="19"/>
  <c r="G39" i="19" s="1"/>
  <c r="G43" i="19" l="1"/>
  <c r="H28" i="19"/>
  <c r="H39" i="19" s="1"/>
  <c r="H43" i="19" l="1"/>
  <c r="I28" i="19"/>
  <c r="I39" i="19" s="1"/>
  <c r="I43" i="19" s="1"/>
  <c r="I31" i="13" l="1"/>
  <c r="H31" i="13"/>
  <c r="G31" i="13"/>
  <c r="F31" i="13"/>
  <c r="E31" i="13"/>
  <c r="D31" i="13"/>
  <c r="C31" i="13"/>
  <c r="C33" i="13" s="1"/>
  <c r="C35" i="11"/>
  <c r="C39" i="11" s="1"/>
  <c r="I33" i="11"/>
  <c r="H33" i="11"/>
  <c r="G33" i="11"/>
  <c r="F33" i="11"/>
  <c r="E33" i="11"/>
  <c r="D33" i="11"/>
  <c r="C33" i="11"/>
  <c r="D22" i="13" l="1"/>
  <c r="D33" i="13" s="1"/>
  <c r="E22" i="13" s="1"/>
  <c r="E33" i="13" s="1"/>
  <c r="C37" i="13"/>
  <c r="D24" i="11"/>
  <c r="D35" i="11" s="1"/>
  <c r="D37" i="13" l="1"/>
  <c r="F22" i="13"/>
  <c r="F33" i="13" s="1"/>
  <c r="E37" i="13"/>
  <c r="E24" i="11"/>
  <c r="E35" i="11" s="1"/>
  <c r="D39" i="11"/>
  <c r="F37" i="13" l="1"/>
  <c r="G22" i="13"/>
  <c r="G33" i="13" s="1"/>
  <c r="F24" i="11"/>
  <c r="F35" i="11" s="1"/>
  <c r="E39" i="11"/>
  <c r="G37" i="13" l="1"/>
  <c r="H22" i="13"/>
  <c r="H33" i="13" s="1"/>
  <c r="G24" i="11"/>
  <c r="G35" i="11" s="1"/>
  <c r="F39" i="11"/>
  <c r="H37" i="13" l="1"/>
  <c r="I22" i="13"/>
  <c r="I33" i="13" s="1"/>
  <c r="I37" i="13" s="1"/>
  <c r="H24" i="11"/>
  <c r="H35" i="11" s="1"/>
  <c r="G39" i="11"/>
  <c r="H39" i="11" l="1"/>
  <c r="I24" i="11"/>
  <c r="I35" i="11" s="1"/>
  <c r="I39" i="11" s="1"/>
  <c r="C37" i="16" l="1"/>
  <c r="D26" i="16" s="1"/>
  <c r="D37" i="16" s="1"/>
  <c r="I35" i="16"/>
  <c r="H35" i="16"/>
  <c r="G35" i="16"/>
  <c r="F35" i="16"/>
  <c r="E35" i="16"/>
  <c r="D35" i="16"/>
  <c r="C35" i="16"/>
  <c r="E26" i="16" l="1"/>
  <c r="E37" i="16" s="1"/>
  <c r="D41" i="16"/>
  <c r="C41" i="16"/>
  <c r="C34" i="15"/>
  <c r="C38" i="15" s="1"/>
  <c r="I32" i="15"/>
  <c r="H32" i="15"/>
  <c r="G32" i="15"/>
  <c r="F32" i="15"/>
  <c r="E32" i="15"/>
  <c r="D32" i="15"/>
  <c r="C32" i="15"/>
  <c r="F26" i="16" l="1"/>
  <c r="F37" i="16" s="1"/>
  <c r="E41" i="16"/>
  <c r="D23" i="15"/>
  <c r="D34" i="15" s="1"/>
  <c r="F41" i="16" l="1"/>
  <c r="G26" i="16"/>
  <c r="G37" i="16" s="1"/>
  <c r="E23" i="15"/>
  <c r="E34" i="15" s="1"/>
  <c r="D38" i="15"/>
  <c r="G41" i="16" l="1"/>
  <c r="H26" i="16"/>
  <c r="H37" i="16" s="1"/>
  <c r="F23" i="15"/>
  <c r="F34" i="15" s="1"/>
  <c r="E38" i="15"/>
  <c r="H41" i="16" l="1"/>
  <c r="I26" i="16"/>
  <c r="I37" i="16" s="1"/>
  <c r="I41" i="16" s="1"/>
  <c r="F38" i="15"/>
  <c r="G23" i="15"/>
  <c r="G34" i="15" s="1"/>
  <c r="G38" i="15" l="1"/>
  <c r="H23" i="15"/>
  <c r="H34" i="15" s="1"/>
  <c r="H38" i="15" l="1"/>
  <c r="I23" i="15"/>
  <c r="I34" i="15" s="1"/>
  <c r="I38" i="15" s="1"/>
  <c r="C33" i="14" l="1"/>
  <c r="C37" i="14" s="1"/>
  <c r="I31" i="14"/>
  <c r="H31" i="14"/>
  <c r="G31" i="14"/>
  <c r="F31" i="14"/>
  <c r="E31" i="14"/>
  <c r="D31" i="14"/>
  <c r="C31" i="14"/>
  <c r="D22" i="14" l="1"/>
  <c r="D33" i="14" s="1"/>
  <c r="E22" i="14" l="1"/>
  <c r="E33" i="14" s="1"/>
  <c r="D37" i="14"/>
  <c r="F22" i="14" l="1"/>
  <c r="F33" i="14" s="1"/>
  <c r="E37" i="14"/>
  <c r="G22" i="14" l="1"/>
  <c r="G33" i="14" s="1"/>
  <c r="F37" i="14"/>
  <c r="H22" i="14" l="1"/>
  <c r="H33" i="14" s="1"/>
  <c r="G37" i="14"/>
  <c r="I22" i="14" l="1"/>
  <c r="I33" i="14" s="1"/>
  <c r="I37" i="14" s="1"/>
  <c r="H37" i="14"/>
  <c r="F36" i="10" l="1"/>
  <c r="E36" i="10"/>
  <c r="D36" i="10"/>
  <c r="C36" i="10"/>
  <c r="C38" i="10" s="1"/>
  <c r="G33" i="10"/>
  <c r="G36" i="10" s="1"/>
  <c r="C42" i="10" l="1"/>
  <c r="D27" i="10"/>
  <c r="D38" i="10" s="1"/>
  <c r="H33" i="10"/>
  <c r="H36" i="10" l="1"/>
  <c r="I33" i="10"/>
  <c r="I36" i="10" s="1"/>
  <c r="D42" i="10"/>
  <c r="E27" i="10"/>
  <c r="E38" i="10" s="1"/>
  <c r="F27" i="10" l="1"/>
  <c r="F38" i="10" s="1"/>
  <c r="E42" i="10"/>
  <c r="G27" i="10" l="1"/>
  <c r="G38" i="10" s="1"/>
  <c r="F42" i="10"/>
  <c r="H27" i="10" l="1"/>
  <c r="H38" i="10" s="1"/>
  <c r="G42" i="10"/>
  <c r="I27" i="10" l="1"/>
  <c r="I38" i="10" s="1"/>
  <c r="I42" i="10" s="1"/>
  <c r="H42" i="10"/>
  <c r="C35" i="9" l="1"/>
  <c r="C39" i="9" s="1"/>
  <c r="I33" i="9"/>
  <c r="H33" i="9"/>
  <c r="G33" i="9"/>
  <c r="F33" i="9"/>
  <c r="E33" i="9"/>
  <c r="D33" i="9"/>
  <c r="C33" i="9"/>
  <c r="D24" i="9" l="1"/>
  <c r="D35" i="9" s="1"/>
  <c r="E24" i="9" l="1"/>
  <c r="E35" i="9" s="1"/>
  <c r="D39" i="9"/>
  <c r="E39" i="9" l="1"/>
  <c r="F24" i="9"/>
  <c r="F35" i="9" s="1"/>
  <c r="F39" i="9" l="1"/>
  <c r="G24" i="9"/>
  <c r="G35" i="9" s="1"/>
  <c r="G39" i="9" l="1"/>
  <c r="H24" i="9"/>
  <c r="H35" i="9" s="1"/>
  <c r="H39" i="9" l="1"/>
  <c r="I24" i="9"/>
  <c r="I35" i="9" s="1"/>
  <c r="I39" i="9" s="1"/>
  <c r="F36" i="8" l="1"/>
  <c r="C34" i="8"/>
  <c r="D23" i="8" s="1"/>
  <c r="D34" i="8" s="1"/>
  <c r="G32" i="8"/>
  <c r="E32" i="8"/>
  <c r="D32" i="8"/>
  <c r="C32" i="8"/>
  <c r="F29" i="8"/>
  <c r="F32" i="8" s="1"/>
  <c r="F25" i="8"/>
  <c r="F24" i="8"/>
  <c r="G22" i="8"/>
  <c r="F22" i="8"/>
  <c r="E23" i="8" l="1"/>
  <c r="E34" i="8" s="1"/>
  <c r="D38" i="8"/>
  <c r="C38" i="8"/>
  <c r="F23" i="8" l="1"/>
  <c r="F34" i="8" s="1"/>
  <c r="E38" i="8"/>
  <c r="G23" i="8" l="1"/>
  <c r="G34" i="8" s="1"/>
  <c r="F38" i="8"/>
  <c r="H23" i="8" l="1"/>
  <c r="H34" i="8" s="1"/>
  <c r="G38" i="8"/>
  <c r="H38" i="8" l="1"/>
  <c r="I23" i="8"/>
  <c r="I34" i="8" s="1"/>
  <c r="I38" i="8" s="1"/>
  <c r="G40" i="7" l="1"/>
  <c r="F40" i="7"/>
  <c r="E40" i="7"/>
  <c r="D40" i="7"/>
  <c r="C40" i="7"/>
  <c r="C42" i="7" s="1"/>
  <c r="D31" i="7" l="1"/>
  <c r="D42" i="7" s="1"/>
  <c r="C46" i="7"/>
  <c r="D46" i="7" l="1"/>
  <c r="E31" i="7"/>
  <c r="E42" i="7" s="1"/>
  <c r="E46" i="7" l="1"/>
  <c r="F31" i="7"/>
  <c r="F42" i="7" s="1"/>
  <c r="F46" i="7" l="1"/>
  <c r="G31" i="7"/>
  <c r="G42" i="7" s="1"/>
  <c r="G46" i="7" l="1"/>
  <c r="H31" i="7"/>
  <c r="H42" i="7" s="1"/>
  <c r="H46" i="7" l="1"/>
  <c r="I31" i="7"/>
  <c r="I42" i="7" s="1"/>
  <c r="I46" i="7" s="1"/>
  <c r="I32" i="6" l="1"/>
  <c r="H32" i="6"/>
  <c r="G32" i="6"/>
  <c r="F32" i="6"/>
  <c r="E32" i="6"/>
  <c r="D32" i="6"/>
  <c r="C32" i="6"/>
  <c r="C34" i="6" s="1"/>
  <c r="C38" i="6" s="1"/>
  <c r="I31" i="5"/>
  <c r="H31" i="5"/>
  <c r="G31" i="5"/>
  <c r="F31" i="5"/>
  <c r="E31" i="5"/>
  <c r="D31" i="5"/>
  <c r="C31" i="5"/>
  <c r="C33" i="5" s="1"/>
  <c r="D23" i="6" l="1"/>
  <c r="D34" i="6" s="1"/>
  <c r="D22" i="5"/>
  <c r="D33" i="5" s="1"/>
  <c r="C37" i="5"/>
  <c r="D38" i="6" l="1"/>
  <c r="E23" i="6"/>
  <c r="E34" i="6" s="1"/>
  <c r="D37" i="5"/>
  <c r="E22" i="5"/>
  <c r="E33" i="5" s="1"/>
  <c r="E38" i="6" l="1"/>
  <c r="F23" i="6"/>
  <c r="F34" i="6" s="1"/>
  <c r="E37" i="5"/>
  <c r="F22" i="5"/>
  <c r="F33" i="5" s="1"/>
  <c r="F38" i="6" l="1"/>
  <c r="G23" i="6"/>
  <c r="G34" i="6" s="1"/>
  <c r="G22" i="5"/>
  <c r="G33" i="5" s="1"/>
  <c r="F37" i="5"/>
  <c r="G38" i="6" l="1"/>
  <c r="H23" i="6"/>
  <c r="H34" i="6" s="1"/>
  <c r="H22" i="5"/>
  <c r="H33" i="5" s="1"/>
  <c r="G37" i="5"/>
  <c r="H38" i="6" l="1"/>
  <c r="I23" i="6"/>
  <c r="I34" i="6" s="1"/>
  <c r="I38" i="6" s="1"/>
  <c r="H37" i="5"/>
  <c r="I22" i="5"/>
  <c r="I33" i="5" s="1"/>
  <c r="I37" i="5" s="1"/>
  <c r="I34" i="4" l="1"/>
  <c r="D34" i="4"/>
  <c r="E34" i="4"/>
  <c r="F34" i="4"/>
  <c r="G34" i="4"/>
  <c r="H34" i="4"/>
  <c r="C34" i="4"/>
  <c r="C36" i="4" s="1"/>
  <c r="C40" i="4" l="1"/>
  <c r="D25" i="4"/>
  <c r="D36" i="4" s="1"/>
  <c r="D40" i="4" l="1"/>
  <c r="E25" i="4"/>
  <c r="E36" i="4" s="1"/>
  <c r="E40" i="4" l="1"/>
  <c r="F25" i="4"/>
  <c r="F36" i="4" s="1"/>
  <c r="F40" i="4" l="1"/>
  <c r="G25" i="4"/>
  <c r="G36" i="4" s="1"/>
  <c r="G40" i="4" l="1"/>
  <c r="H25" i="4"/>
  <c r="H36" i="4" s="1"/>
  <c r="I25" i="4" l="1"/>
  <c r="I36" i="4" s="1"/>
  <c r="I40" i="4" s="1"/>
  <c r="H40" i="4"/>
</calcChain>
</file>

<file path=xl/sharedStrings.xml><?xml version="1.0" encoding="utf-8"?>
<sst xmlns="http://schemas.openxmlformats.org/spreadsheetml/2006/main" count="2942" uniqueCount="437">
  <si>
    <t>Appropriation Ceiling</t>
  </si>
  <si>
    <t>Beginning Cash Balance</t>
  </si>
  <si>
    <t>Revenues</t>
  </si>
  <si>
    <t>Expenditures</t>
  </si>
  <si>
    <t xml:space="preserve">Transfers </t>
  </si>
  <si>
    <t>Net Total Transfers</t>
  </si>
  <si>
    <t>Amount from Bond Proceeds</t>
  </si>
  <si>
    <t>Ending Cash Balance</t>
  </si>
  <si>
    <t>Amount Held in CODs, Escrow</t>
  </si>
  <si>
    <t xml:space="preserve"> Accounts, or Other Investments</t>
  </si>
  <si>
    <t>(actual)</t>
  </si>
  <si>
    <t>(estimated)</t>
  </si>
  <si>
    <t>Financial Data</t>
  </si>
  <si>
    <t>Department:</t>
  </si>
  <si>
    <t>Contact Name:</t>
  </si>
  <si>
    <t>Phone:</t>
  </si>
  <si>
    <t>Name of Fund:</t>
  </si>
  <si>
    <t>Legal Authority</t>
  </si>
  <si>
    <t>Fund type (MOF)</t>
  </si>
  <si>
    <t>Appropriation Acct. No.</t>
  </si>
  <si>
    <t>Intended Purpose:</t>
  </si>
  <si>
    <t>Source of Revenues:</t>
  </si>
  <si>
    <t>Prog ID(s):</t>
  </si>
  <si>
    <t>Current Program Activities/Allowable Expenses:</t>
  </si>
  <si>
    <t>Encumbrances</t>
  </si>
  <si>
    <t>Unencumbered Cash Balance</t>
  </si>
  <si>
    <t>Additional Information:</t>
  </si>
  <si>
    <t>FY 2014</t>
  </si>
  <si>
    <t>FY 2015</t>
  </si>
  <si>
    <t>FY 2016</t>
  </si>
  <si>
    <t>FY 2017</t>
  </si>
  <si>
    <t>FY 2018</t>
  </si>
  <si>
    <t>Variances:</t>
  </si>
  <si>
    <t>Amount Req. by Bond Covenants</t>
  </si>
  <si>
    <t>FY 2019</t>
  </si>
  <si>
    <t>Purpose of Proposed Ceiling Adjustment (if applicable):</t>
  </si>
  <si>
    <t xml:space="preserve">   List each net transfer in/out/ or projection in/out; list each account number</t>
  </si>
  <si>
    <t>FY 2020</t>
  </si>
  <si>
    <t>Land and Natural Resources</t>
  </si>
  <si>
    <t>LNR 405</t>
  </si>
  <si>
    <t>Conservation and Resources Enforcement</t>
  </si>
  <si>
    <t>Act 296, SLH 1996</t>
  </si>
  <si>
    <t>Special - B</t>
  </si>
  <si>
    <t>S-302-C</t>
  </si>
  <si>
    <t>This fund was administratively established to receive funds from the Boating Special Fund to fund marine patrol responsibilities that were transferred from</t>
  </si>
  <si>
    <t xml:space="preserve">the Department of Public Safety pursuant to Act 296, SLH 1996. </t>
  </si>
  <si>
    <t>Funds received from the Boating Special Fund.</t>
  </si>
  <si>
    <t>Expenses associated with the enforcement of marine boating and ocean recreation rules relating to boating safety, conservation, and search and rescue.</t>
  </si>
  <si>
    <t>Act 78, SLH 2011</t>
  </si>
  <si>
    <t>S-344-C</t>
  </si>
  <si>
    <t>This fund was established by Act 67, SLH 1988, to collect proceeds from hunting license fees, law violation fines, hunter training fees and charges for use of public target ranges.  Authorized expenditures include matching funds for federal grants-in-aid,</t>
  </si>
  <si>
    <t>Conservation &amp; Resources Enforcement</t>
  </si>
  <si>
    <t>Section 183D-10.5, HRS</t>
  </si>
  <si>
    <t xml:space="preserve">Revolving - W  </t>
  </si>
  <si>
    <t>Robert Farrell</t>
  </si>
  <si>
    <t>587-0066</t>
  </si>
  <si>
    <t>S-349-C</t>
  </si>
  <si>
    <t>purposes of enforcing the provisions of Title 12, Chapters 6D, 6E, and 6K.</t>
  </si>
  <si>
    <t>Expenditures include, but not limited to training, equipment, IT, safety, wireless communication, travel, work performed in cooperation with</t>
  </si>
  <si>
    <t>enforcement authorities of the state, counties, and federal government, etc.</t>
  </si>
  <si>
    <t>This fund was established to deposit grants, awards, donations, gifts, transfers or monies derived from public or private sources for</t>
  </si>
  <si>
    <t>Grants, awards, donations, gifts, transfers or monies including fees, rembursements, administrative charges, penalties collected from</t>
  </si>
  <si>
    <t>Hunting license fees, law violation fines, hunter training fees and charges for use of public target ranges.</t>
  </si>
  <si>
    <t>Matching funds for federal grants-in-aid.</t>
  </si>
  <si>
    <t>Increase is due to increase in hunter license sales by the Hunter Education Program.</t>
  </si>
  <si>
    <t>David G. Smith</t>
  </si>
  <si>
    <t>LNR 101</t>
  </si>
  <si>
    <t>(808) 587-4181</t>
  </si>
  <si>
    <t>Land Conservation Fund</t>
  </si>
  <si>
    <t>HRS, Chapter 173A</t>
  </si>
  <si>
    <t>S-317-C</t>
  </si>
  <si>
    <t xml:space="preserve">To provide funding to county agencies, state agencies, and non-profit organizations for the acquisition (interests in fee simple or conservation </t>
  </si>
  <si>
    <t>easement) of lands having value as a resource to the State.</t>
  </si>
  <si>
    <t xml:space="preserve">Each fiscal year, ten percent or $6,800,000, whichever is less, of the State real property Conveyance Tax, shall be paid into the land conservation fund </t>
  </si>
  <si>
    <t>pursuant to section 173A-5.</t>
  </si>
  <si>
    <t>(1)  The acquisition of interests or rights in land having value as a resource to the State, whether in fee title or through the establishment of permanent</t>
  </si>
  <si>
    <t>conservation easements under chapter 198 or agricultural easements;</t>
  </si>
  <si>
    <t>(2)  The payment of any debt service on state financial instruments relating to the acquisition of interests or rights in land having value as a resource</t>
  </si>
  <si>
    <t>to the State;</t>
  </si>
  <si>
    <t>(3)  Annual administration costs for the fund, not to exceed five per cent of annual fund revenues of the previous year[; and]</t>
  </si>
  <si>
    <t>(4)  Costs related to the operation, maintenance, and management of lands acquired by way of this fund that are necessary to protect, maintain, or</t>
  </si>
  <si>
    <t xml:space="preserve">or restore resources at risk on these lands, or that provide for greater public access and enjoyment of these lands; provided that the costs related to the </t>
  </si>
  <si>
    <t>operation, maintenance, and management of lands acquired by way of this fund do not exceed five per cent of annual fund revenues of the previous year.</t>
  </si>
  <si>
    <t xml:space="preserve">Provide additional funding for (1) the acquisition of land having value as a resource to the State and for the protection of resources for public benefit.  </t>
  </si>
  <si>
    <t>Variances in projected expenditures are a function of estimated timelines for closing pending, encumbered real estate transactions.</t>
  </si>
  <si>
    <t>Russell Y. Tsuji</t>
  </si>
  <si>
    <t>587-0422</t>
  </si>
  <si>
    <t>Special Land and Development Fund</t>
  </si>
  <si>
    <t>Section 171-19, HRA</t>
  </si>
  <si>
    <t>S-316, S-318</t>
  </si>
  <si>
    <t>To fund the operations of the Land Management Division and to assist with funding for the operations and maintenance of public lands under the</t>
  </si>
  <si>
    <t>management jurisdiction of the Board and Department of Land and Natural Resources.</t>
  </si>
  <si>
    <t>Primary sources of funding for the Special Land and Development Fund include rents from leases and land dispositions of the Land Management Division.</t>
  </si>
  <si>
    <t>Key activities include sales in fee, sale of general leases, issuance of revocable permits and the maintenance of public lands.</t>
  </si>
  <si>
    <t>Transient accomodation tax, $3,000,000.</t>
  </si>
  <si>
    <t>Sam Lemmo</t>
  </si>
  <si>
    <t>587-0391</t>
  </si>
  <si>
    <t>Beach Restoration Special Fund</t>
  </si>
  <si>
    <t>Section 171-156, HRS, Act 84, SLH 199</t>
  </si>
  <si>
    <t>S-325-C</t>
  </si>
  <si>
    <t>Act 84, SLH 1999 established this fund to provide for the restoration of public beach lands in those instances in which such restoration is considered</t>
  </si>
  <si>
    <t>to benefit the people of the State.</t>
  </si>
  <si>
    <t xml:space="preserve">Monies received from lease or development of public lands; fines for unauthorized shoreline structures, donations, fees for processing applications, and </t>
  </si>
  <si>
    <t>Develop plans and programs for the retoration and protection of beach lands of the state and implementation of beach retoration projects.</t>
  </si>
  <si>
    <t>00JM3404, 01/06/17</t>
  </si>
  <si>
    <t>Leslie Kobata</t>
  </si>
  <si>
    <t>LNR 111</t>
  </si>
  <si>
    <t>587-0023</t>
  </si>
  <si>
    <t>Bureau of Conveyances Special Fund</t>
  </si>
  <si>
    <t>Section 508-8, HRS</t>
  </si>
  <si>
    <t>S-309-C</t>
  </si>
  <si>
    <t>The increase in expenditures in each fiscal year are for the anticipated continuation of the digitization and land records management system projects.</t>
  </si>
  <si>
    <t>Grace L. Teves</t>
  </si>
  <si>
    <t>587-0335</t>
  </si>
  <si>
    <t>Turtle Bay Conservation Easement Special Fund</t>
  </si>
  <si>
    <t>Act 121, SLH 2015</t>
  </si>
  <si>
    <t>S-375</t>
  </si>
  <si>
    <t>Reimburse the state general fund for payment of debt service on reimbursable general obligation bonds issued to acquire the conservation easement and other real porperty interests in Turtle Bay, Oahu.</t>
  </si>
  <si>
    <t>Transient accomodations tax revenues and funds from Land Conservation Fund.</t>
  </si>
  <si>
    <t>Reimbursement of State General Fund for debt service charges on general obligation bonds for Turtle Bay conservation easement.</t>
  </si>
  <si>
    <t>Variance between FY 2017 and FY 2018 revenues and expenditures is due to appropriation for the reimbursement of the state general fund for the payment of debt service not being allotted and has lapsed.</t>
  </si>
  <si>
    <t>Alyson Yim</t>
  </si>
  <si>
    <t>LNR 141</t>
  </si>
  <si>
    <t>587-0259</t>
  </si>
  <si>
    <t>Water and Land Development</t>
  </si>
  <si>
    <t>Act 49, SLH 2017</t>
  </si>
  <si>
    <t>S-303-C</t>
  </si>
  <si>
    <t xml:space="preserve">Operating special fund for geothermal/mineral resource management responsibilities and address public safety related to rockfalls or slope movement on </t>
  </si>
  <si>
    <t>lands under the jurisdiction of DLNR.</t>
  </si>
  <si>
    <t>Investment Pool proceeds; transfer of vacation earned with other departments.</t>
  </si>
  <si>
    <t>Payroll, fringe benefits and operating expenses for program activities</t>
  </si>
  <si>
    <t>Brian Kanenaka</t>
  </si>
  <si>
    <t>LNR 153</t>
  </si>
  <si>
    <t>587-0332</t>
  </si>
  <si>
    <t>Commercial Fisheries Special Fund</t>
  </si>
  <si>
    <t>Chapter 171-HRS</t>
  </si>
  <si>
    <t>S-313</t>
  </si>
  <si>
    <t xml:space="preserve">Act 220, SLH 1996, established the Commercial Fisheries Special Fund to develop and conduct programs and activities for projects concerning aquatic </t>
  </si>
  <si>
    <t>permanently established the Commercial Fisheries Special Fund for the management and conservation of aquatic life used for commercial purposes.</t>
  </si>
  <si>
    <t xml:space="preserve">All fees collected from the sale of commercial fishing licenses and other permits related to the commercial use of aquatic resources and its investment </t>
  </si>
  <si>
    <t>pool.</t>
  </si>
  <si>
    <t>Developing and conducting resource monitoring programs and studies to determine sustainable use of aquatic life for commercial purposes.  Also,</t>
  </si>
  <si>
    <t>to implement research programs and activities concerning the conservation and management of aquatic life for commercial purposes.</t>
  </si>
  <si>
    <t xml:space="preserve">Variances: Projected revenue increases will begin this year and increase siginficantly next year and beyond along with expenditures and encumbrances  </t>
  </si>
  <si>
    <t>due to expected increase in the commercial marine license fee from the current $50 to $150 sometime in FY 18.</t>
  </si>
  <si>
    <t>Irene Sprecher</t>
  </si>
  <si>
    <t>LNR 172</t>
  </si>
  <si>
    <t>587-4172</t>
  </si>
  <si>
    <t>Forest Stewardship Fund</t>
  </si>
  <si>
    <t>Section 195F-4, HRS</t>
  </si>
  <si>
    <t>S-347</t>
  </si>
  <si>
    <t>This fund was established by Act 327, SLH 1991, to provide funding to private landowners to manage, protect, and restore important watersheds,</t>
  </si>
  <si>
    <t>timber resources, fish and wildlife habitats, isolated population of rare and endangered plants, native vegetation.</t>
  </si>
  <si>
    <t>Sale of forestry products, timber; special use permits and fees</t>
  </si>
  <si>
    <t>The key activity is to provide financial and technical assistance to landowners to manage, protect, and restore important natural resources in Hawaii's</t>
  </si>
  <si>
    <t>resources in Hawaii's forested and formerly forested lands.</t>
  </si>
  <si>
    <t>The decrease in expenditures between FY 15, 16 &amp; 17 is due to Act 084. Another account was created for  DOFAW-Special Land Development Fund.</t>
  </si>
  <si>
    <t>Act 164 SLH 2011</t>
  </si>
  <si>
    <t>S-353-C</t>
  </si>
  <si>
    <t>This fund was established by Act 327, SLH 1991, to provide funding to private landowners to manage, protect, and restore important watersheds, timber resources, fish and wildlife habitats, isolated population of rare and endangered plants, native vegetation.</t>
  </si>
  <si>
    <t xml:space="preserve">The key activity is to provide financial and technical assistance to landowners to manage, protect, and restore important natural resources in Hawaii's forested and formerly forested lands.  </t>
  </si>
  <si>
    <t>no revenue is anticipated FY 18 onwards</t>
  </si>
  <si>
    <t>Michael Yoshinaga</t>
  </si>
  <si>
    <t>LNR 404</t>
  </si>
  <si>
    <t>587-0241</t>
  </si>
  <si>
    <t>Water Resource Management Fund</t>
  </si>
  <si>
    <t xml:space="preserve">Special - B </t>
  </si>
  <si>
    <t>Section 174C-5.5, HRS</t>
  </si>
  <si>
    <t>S-326</t>
  </si>
  <si>
    <t>Act 200, SLH 2000 established the Water Resource Management Fund, to be used for the following:  1) Monitoring program and activities concerning</t>
  </si>
  <si>
    <t xml:space="preserve">water resource quality, protection and management, 2) Research programs and activities concerning water conservation and investigation of alternative </t>
  </si>
  <si>
    <t>sources of water, 3)  Preparation and dissemination of information to the public concerning activities authorized under Chapter 174, HRS, 4) Data</t>
  </si>
  <si>
    <t xml:space="preserve">collection, development and update of long-range planning documents, and  5) Any other protection, management,  operational or maintenance function </t>
  </si>
  <si>
    <t>authorized and deemed necessary by the Commission on Water Resource Management. From FY 02, funds for the Special Land and Development Fund</t>
  </si>
  <si>
    <t xml:space="preserve">(S-304-C) have been deposited into the Water Resource Management Fund as needed, to revise and update the Hawaii Water Plan. </t>
  </si>
  <si>
    <t xml:space="preserve">Water permits filling fees, fines and penalties, copying costs, 25% of fees derived from water licenses. </t>
  </si>
  <si>
    <t xml:space="preserve">Monitoring program activities, research program and activities, plan and studies, data collection. </t>
  </si>
  <si>
    <t>N/A</t>
  </si>
  <si>
    <t>Variance in Revenues between FY 2018 and FYs 2019/2020 due to fee increases for water use permits issued by the Commission.</t>
  </si>
  <si>
    <t>Variance in Expenditures between FY 2017 and FY 2018 due to contested cases being pushed back.</t>
  </si>
  <si>
    <t>CWRM-SLDF</t>
  </si>
  <si>
    <t>S-354-C SLDF</t>
  </si>
  <si>
    <t>To cover salaries and Surface Water Program expenses of the Commission on Water Resource Management.</t>
  </si>
  <si>
    <t>Aside from salaries, funds are used to cover Surface Water Program expenses relating to hydrological studies/investigation, data collection, and travel.</t>
  </si>
  <si>
    <t>To cover Collective Bargaining pay raises for positions funded by the S-354-C account.</t>
  </si>
  <si>
    <t>Variance in Revenues between FY 2017 and FY 2018 due to nonrecurring source of revenue collected in FY 2017.</t>
  </si>
  <si>
    <t xml:space="preserve">Variance in Expenditures between FY 2017 and FY 2018 due to anticipated filling of all vacant positions in FY 2018 and expending all FY 2017 </t>
  </si>
  <si>
    <t>encumberances in FY 2018.</t>
  </si>
  <si>
    <t>Variance in Expenditures between FY 2018 and FYs 2019/2020 due to expending all FY 2017 encumberances in FY 2018.</t>
  </si>
  <si>
    <t>Kevin Yim</t>
  </si>
  <si>
    <t>LNR 801</t>
  </si>
  <si>
    <t>587-1979</t>
  </si>
  <si>
    <t>Boating Special Fund</t>
  </si>
  <si>
    <t>Section 248-8, HRS</t>
  </si>
  <si>
    <t>S-359, 360-C</t>
  </si>
  <si>
    <t>This fund was established pursuant to Section 248-8, HRS, to collect revenues to implement the boating and ocean recreation programs.</t>
  </si>
  <si>
    <t>Monies received from collection of recreational and commercial boaters for the use of boating facilities, overseeing the ocean waters of the state,  and for the registration of vessels.</t>
  </si>
  <si>
    <t>Improving and expanding the capacity of existing mooring and launching facilities; operating, administering, maintaining and policing boating harbors and launching ramps; constructing new facilities; registering boats and maintaining a centralized vessel registration file; regulating the commercial use of boating facilities; administering a marine casualty and investigation program; constructing and maintaining navigation aids for boating facilities; conducting public education in boating safety; and overseeing the ocean waters of the state of Hawaii.</t>
  </si>
  <si>
    <t>Randolph M. K. Lee III</t>
  </si>
  <si>
    <t>LNR 802</t>
  </si>
  <si>
    <t>692-8033</t>
  </si>
  <si>
    <t>Hawaii Historic Preservation Special Fund</t>
  </si>
  <si>
    <t xml:space="preserve">Section 6E-16, HRS </t>
  </si>
  <si>
    <t>S-321-C</t>
  </si>
  <si>
    <t>This fund was established by Act 388, SLH 1989, to account for appropriations from the Legislature, gifts, donations, grants, and interest income to provide financial assistance to public and private agencies in accordance with Chapter 42Fm HRS, involved in historic preservation activities other than those covered in by Section 6E-9, HRS.</t>
  </si>
  <si>
    <t>Fees charged to archaeology firms for Division review of reports and submittal, as well as for archaeology permit fees.</t>
  </si>
  <si>
    <t>To provide State Grant-in-Aid and for historic preservation activities expenditures.</t>
  </si>
  <si>
    <t>Shaya Honarvar</t>
  </si>
  <si>
    <t>LNR 804</t>
  </si>
  <si>
    <t>587-4198</t>
  </si>
  <si>
    <t>Wildlife Revolving Fund</t>
  </si>
  <si>
    <t>Revolving - W</t>
  </si>
  <si>
    <t>S-343-C</t>
  </si>
  <si>
    <t>License fees</t>
  </si>
  <si>
    <t>Current activities include education, trail maintenance and research to develop new public hunting areas.</t>
  </si>
  <si>
    <t xml:space="preserve">The variance between FY 15 &amp; FY 16 revenues is due to to the increase in hunting licence fees (required conservation and game bird stamp), and charges for tags.   The variance between FY 15 &amp; FY 16 expenditures is due to the expansion of the hunting program for better access and hunting opportunity.                                              </t>
  </si>
  <si>
    <t>Moana Rowland</t>
  </si>
  <si>
    <t>587-0057</t>
  </si>
  <si>
    <t>Na Ala Hele Program</t>
  </si>
  <si>
    <t>Act 200, SLH 2003</t>
  </si>
  <si>
    <t>S-306-C</t>
  </si>
  <si>
    <t>Funds collected via the Highway Fuel Tax under Chapter 243, Hawaii Revised Statutes (HRS), to implement the Hawaii Statewide Trail and Access Program (Na Ala Hele) and transfer of $100,000 from HTA pursuant to Act 250, SLH 2002.</t>
  </si>
  <si>
    <t>Activities include the planning, developing, acquiring land or rights for public use of land, constructing, restoring, engaging in coordination activities and managing the trails and trail access system.</t>
  </si>
  <si>
    <t>The variance in FY 16 &amp; 17 expenditures is due to the payment of FY15 encumbrances in FY 16.</t>
  </si>
  <si>
    <t>LNR 805</t>
  </si>
  <si>
    <t>Sport Fish Special Fund</t>
  </si>
  <si>
    <t>Special Funds - B</t>
  </si>
  <si>
    <t>187A-9.5, HRS</t>
  </si>
  <si>
    <t>S-348-C</t>
  </si>
  <si>
    <t>This fund was established by Act 143, SLH 1993, to insure compliance with the Federal Aid Sport Fish Restoration Act (Dingell-Johnson/Wallop-Breaux) for the matching of State funds.  Revenues collected from sport fish license fees, permits and interest income are used for sport fish projects.</t>
  </si>
  <si>
    <t xml:space="preserve">Monies received form collection of sport fish license fees, permits and interest income </t>
  </si>
  <si>
    <t>Monitor recreational fishing success and harvest levels with creel censuses, maintain the statewide system of open-water fish aggregating devices, and maintain and improve existing artificial reefs.</t>
  </si>
  <si>
    <t>Variances: No significant variance expected.</t>
  </si>
  <si>
    <t>LNR 810</t>
  </si>
  <si>
    <t>Prevention of Natural Disasters</t>
  </si>
  <si>
    <t>S-323-C</t>
  </si>
  <si>
    <t>Operating special fund for LNR 810 program for expenses related to flood control and dam safety activities</t>
  </si>
  <si>
    <t>Investment Pool proceeds; transfer of vacation earned with other departments/agencies.</t>
  </si>
  <si>
    <t>Dam and Reservoir Safety Special Fund (DRSSF)</t>
  </si>
  <si>
    <t>Act 262, SLH 2007</t>
  </si>
  <si>
    <t>S-328-C</t>
  </si>
  <si>
    <t xml:space="preserve">Provide funding to improve the safety of dams and reservoirs in the State.  </t>
  </si>
  <si>
    <t>Appropriations by the legislature; fees and administrative charges collected under Act 262, SLH 2007; fines or penalties imposed under act 262, SLH 2007; moneys from public or private sources to benefit dam and reservoir safety; moneys collected from sale of retail items by DLNR relating to dam and reservoir safety; other moneys collected pursuant to Act 262, SLH 2007 or rules adopted thereunder; and moneys derived from interest, dividends or other income from other sources.</t>
  </si>
  <si>
    <t>Use of the DRSSF includes, but is not limited to, conducting investigations, research, and collection of data; monitoring and inspection programs and activities, including enforcement; preparing and disseminating information to the public related to dam and reservoir safty; provision of training and/or educational activities related to dam and reservoir safety; employing any necessary remedial measures to protect person and property; and administrative or other related costs and expenses for dam and reservoir safety.</t>
  </si>
  <si>
    <t>LNR 906</t>
  </si>
  <si>
    <t>LNR - Natural Physical Environment</t>
  </si>
  <si>
    <t>S-308-C</t>
  </si>
  <si>
    <t xml:space="preserve">This fund was established to account for risk management costs imposed on special funds; it is also the operating account for position </t>
  </si>
  <si>
    <t xml:space="preserve">funded by special funds. </t>
  </si>
  <si>
    <t>Transfer from various Special fund accounts and administarive fees collected from enforcement activities under Civil Resource Violations Sysytem.</t>
  </si>
  <si>
    <t xml:space="preserve">Personal services and other costs associated with special funded positions and risk management costs imposed on special funds </t>
  </si>
  <si>
    <t>Variance in expenditures is due to increase in fringe benefit rate and collective bargaining costs.</t>
  </si>
  <si>
    <t>Program ID</t>
  </si>
  <si>
    <t>MOF</t>
  </si>
  <si>
    <t>Appn Type</t>
  </si>
  <si>
    <t>Fund</t>
  </si>
  <si>
    <t>FY</t>
  </si>
  <si>
    <t>Account</t>
  </si>
  <si>
    <t>Function</t>
  </si>
  <si>
    <t>Net Amount</t>
  </si>
  <si>
    <t>Trans Type</t>
  </si>
  <si>
    <t>Trans Code</t>
  </si>
  <si>
    <t>Opt Dept Data</t>
  </si>
  <si>
    <t>Doc No</t>
  </si>
  <si>
    <t>Doc Date</t>
  </si>
  <si>
    <t>LNR405</t>
  </si>
  <si>
    <t>B</t>
  </si>
  <si>
    <t>S</t>
  </si>
  <si>
    <t>DA</t>
  </si>
  <si>
    <t>JRNL</t>
  </si>
  <si>
    <t>00JS0085</t>
  </si>
  <si>
    <t>00JS0064</t>
  </si>
  <si>
    <t>00JS0389</t>
  </si>
  <si>
    <t>RISK MGT TRANS-DOCARE</t>
  </si>
  <si>
    <t>00JM3404</t>
  </si>
  <si>
    <t>00JS3111</t>
  </si>
  <si>
    <t>00JS3153</t>
  </si>
  <si>
    <t>00JS3381</t>
  </si>
  <si>
    <t>00JS3472</t>
  </si>
  <si>
    <t>00JS3446</t>
  </si>
  <si>
    <t>00JS3795</t>
  </si>
  <si>
    <t>00JS3884</t>
  </si>
  <si>
    <t>00JS4188</t>
  </si>
  <si>
    <t>00JS4211</t>
  </si>
  <si>
    <t>00JS4375</t>
  </si>
  <si>
    <t>00JS4536</t>
  </si>
  <si>
    <t>00JS4844</t>
  </si>
  <si>
    <t>00JS5127</t>
  </si>
  <si>
    <t>00JS5223</t>
  </si>
  <si>
    <t>00JS5248</t>
  </si>
  <si>
    <t>00JS5329</t>
  </si>
  <si>
    <t>00JS5490</t>
  </si>
  <si>
    <t>00JS5662</t>
  </si>
  <si>
    <t>00JS5955</t>
  </si>
  <si>
    <t>00JS6079</t>
  </si>
  <si>
    <t>00JS0100</t>
  </si>
  <si>
    <t>00JS0700</t>
  </si>
  <si>
    <t>00JS0748</t>
  </si>
  <si>
    <t>00JS0864</t>
  </si>
  <si>
    <t>00JS0890</t>
  </si>
  <si>
    <t>00JS1280</t>
  </si>
  <si>
    <t>00JS1750</t>
  </si>
  <si>
    <t>00JS1865</t>
  </si>
  <si>
    <t>00JS1940</t>
  </si>
  <si>
    <t>00JS2156</t>
  </si>
  <si>
    <t>00JS2624</t>
  </si>
  <si>
    <t>00JS2800</t>
  </si>
  <si>
    <t>LNR141</t>
  </si>
  <si>
    <t>DO</t>
  </si>
  <si>
    <t>RISK MGT TRANS-ENG</t>
  </si>
  <si>
    <t>00JS3171</t>
  </si>
  <si>
    <t>00JS4979</t>
  </si>
  <si>
    <t>00JS0991</t>
  </si>
  <si>
    <t>00JS0993</t>
  </si>
  <si>
    <t>00JS0992, 9/12/16</t>
  </si>
  <si>
    <t>LNR906</t>
  </si>
  <si>
    <t>RISK MGT-TRANSFER IN</t>
  </si>
  <si>
    <t>00JS1413</t>
  </si>
  <si>
    <t>00JS1413, 10/15/16</t>
  </si>
  <si>
    <t>00JS0993, 9/12/16</t>
  </si>
  <si>
    <t>LNR101</t>
  </si>
  <si>
    <t>00JS3171, 1/12/174</t>
  </si>
  <si>
    <t>00JS0991, 9/12/16</t>
  </si>
  <si>
    <t>00JS0993, 09/12/16</t>
  </si>
  <si>
    <t>00js5021, 05/08/17</t>
  </si>
  <si>
    <t>00JS5021, 5/8/17</t>
  </si>
  <si>
    <t>00js1413, 10/05/16</t>
  </si>
  <si>
    <t>00JS3172, 01/12/17</t>
  </si>
  <si>
    <t>00JS0992, 09/12/16</t>
  </si>
  <si>
    <t>LNR801</t>
  </si>
  <si>
    <t>KEV</t>
  </si>
  <si>
    <t>00JS0391</t>
  </si>
  <si>
    <t>00JS2403</t>
  </si>
  <si>
    <t>00JS0433</t>
  </si>
  <si>
    <t>RISK MGT TRANS-DOBOR</t>
  </si>
  <si>
    <t>00JS3202</t>
  </si>
  <si>
    <t>00JS3262</t>
  </si>
  <si>
    <t>00JS3392</t>
  </si>
  <si>
    <t>00JS3447</t>
  </si>
  <si>
    <t>00JS3525</t>
  </si>
  <si>
    <t>00JS3595</t>
  </si>
  <si>
    <t>00JS3666</t>
  </si>
  <si>
    <t>00JS3771</t>
  </si>
  <si>
    <t>00JS3812</t>
  </si>
  <si>
    <t>00JS3986</t>
  </si>
  <si>
    <t>00JS4021</t>
  </si>
  <si>
    <t>00JS4190</t>
  </si>
  <si>
    <t>00JS4513</t>
  </si>
  <si>
    <t>00JS4571</t>
  </si>
  <si>
    <t>00JS4591</t>
  </si>
  <si>
    <t>00JS4627</t>
  </si>
  <si>
    <t>00JS4892</t>
  </si>
  <si>
    <t>00JS4980</t>
  </si>
  <si>
    <t>00JS5077</t>
  </si>
  <si>
    <t>00JS5176</t>
  </si>
  <si>
    <t>00JS5272</t>
  </si>
  <si>
    <t>00JS5342</t>
  </si>
  <si>
    <t>00JS5395</t>
  </si>
  <si>
    <t>00JS5462</t>
  </si>
  <si>
    <t>00JS5663</t>
  </si>
  <si>
    <t>00JS5664</t>
  </si>
  <si>
    <t>00JS5765</t>
  </si>
  <si>
    <t>00JS5766</t>
  </si>
  <si>
    <t>00JS5956</t>
  </si>
  <si>
    <t>00JS5992</t>
  </si>
  <si>
    <t>00JS6080</t>
  </si>
  <si>
    <t>00JS6121</t>
  </si>
  <si>
    <t>00JS6167</t>
  </si>
  <si>
    <t>00JS0782</t>
  </si>
  <si>
    <t>00JS0810</t>
  </si>
  <si>
    <t>00JS0975</t>
  </si>
  <si>
    <t>00JS1188</t>
  </si>
  <si>
    <t>00JS1282</t>
  </si>
  <si>
    <t>00JS1412</t>
  </si>
  <si>
    <t>00JS1470</t>
  </si>
  <si>
    <t>00JS1614</t>
  </si>
  <si>
    <t>00JS1786</t>
  </si>
  <si>
    <t>00JS1891</t>
  </si>
  <si>
    <t>00JS2046</t>
  </si>
  <si>
    <t>00JS2352</t>
  </si>
  <si>
    <t>00JS2402</t>
  </si>
  <si>
    <t>00JS2446</t>
  </si>
  <si>
    <t>00JS2514</t>
  </si>
  <si>
    <t>00JS2643</t>
  </si>
  <si>
    <t>00JS2830</t>
  </si>
  <si>
    <t>00JS2869</t>
  </si>
  <si>
    <t>Total Cash Transfer S-359 &amp; S-360</t>
  </si>
  <si>
    <t>00JS5126</t>
  </si>
  <si>
    <t>00JS5945</t>
  </si>
  <si>
    <t>00JS6315</t>
  </si>
  <si>
    <t>See attached list</t>
  </si>
  <si>
    <t>Piikea Tomczyk</t>
  </si>
  <si>
    <t>LNR 806</t>
  </si>
  <si>
    <t xml:space="preserve"> 7-0304</t>
  </si>
  <si>
    <t>Park Development and Operation</t>
  </si>
  <si>
    <t>Administratively Established within Special Funds, 184-3.4 HRS</t>
  </si>
  <si>
    <t>S-305-C</t>
  </si>
  <si>
    <t>Funded directly by 237D-6.5 HRS, as amended by Act 161 SLH 2013</t>
  </si>
  <si>
    <t>Act 120, SLH 2000, established the State Park Special Fund to maintain and operate the State Parks system.</t>
  </si>
  <si>
    <t xml:space="preserve">To supplement the general funds for land-related repairs and maintenance of State Parks facilities.  </t>
  </si>
  <si>
    <t>Variance is due to the updated method of recording the Transient Accommodations Tax per Act 49, SLH2017 allotment received by the Division.</t>
  </si>
  <si>
    <t xml:space="preserve">Transient Accomoditions tax </t>
  </si>
  <si>
    <t>State Parks Special Funds</t>
  </si>
  <si>
    <t>Section 184-3.4, HRS</t>
  </si>
  <si>
    <t>S-312</t>
  </si>
  <si>
    <t xml:space="preserve">Camping entry and other park user fees, leases, and licensing. </t>
  </si>
  <si>
    <t>7-0304</t>
  </si>
  <si>
    <t>State Parks - SLDF</t>
  </si>
  <si>
    <t>S-355-C SLDF</t>
  </si>
  <si>
    <t>Lifeguard Services at Keawa'ula Beach, Kaena Point State Park, Oahu</t>
  </si>
  <si>
    <t>Variance is due to the increase in lifeguard services.</t>
  </si>
  <si>
    <t>Increased expenditures is due to payment of encumbrances.</t>
  </si>
  <si>
    <t>This fund was established by Act 67, SLH 1988, to collect proceeds from hunting license fees, law violation fines, hunter training fees and charges for use of public target ranges.  Authorized expenditures include matching funds for federal grants-in-aid.</t>
  </si>
  <si>
    <t>enforcement activities, interest, dividend, or other income; Transient Accommodations Tax.</t>
  </si>
  <si>
    <t>grants. Funds also received from the Transient Accommodations Tax.</t>
  </si>
  <si>
    <t>RISK MGT TRANS-LAND</t>
  </si>
  <si>
    <t>00JS3172</t>
  </si>
  <si>
    <t>00JS4077</t>
  </si>
  <si>
    <t>00JS0992</t>
  </si>
  <si>
    <t>00JS2144</t>
  </si>
  <si>
    <t>00JS1808</t>
  </si>
  <si>
    <t>Total Cash Transfer for S-316 &amp; S-318</t>
  </si>
  <si>
    <t xml:space="preserve">Continue with the digitization, preservation and access to the public land records, improve and preserve the physical records and support facilities at the </t>
  </si>
  <si>
    <t>Bureau as a business/cultural resource and to implement plans that streamline the Land Court certification workflow.</t>
  </si>
  <si>
    <t xml:space="preserve">Activities include planning, design, equipment/software acquisition and systems implementation as well as staffing, training and workflow improvements </t>
  </si>
  <si>
    <t>and the digitization, preservation and accessibility of all land records, maps and miscellaneous documents under the BOC's responsibility.</t>
  </si>
  <si>
    <t xml:space="preserve">This fund was established to pay for the daily operating expense of the Bureau of Conveyances (BOC) and allows for the continual improvement of </t>
  </si>
  <si>
    <t>services to the public through the implementation of an electronic land records system, the ongoing digitization and preservation of our physical records,</t>
  </si>
  <si>
    <t xml:space="preserve"> increasing efficiencies with workflow optimization and the forward planning and implementation for disaster recovery contingencies.</t>
  </si>
  <si>
    <t xml:space="preserve">Monies received from recording fees, miscellaneous service fees and legislatively mandated "transaction fees" (Act 120, SLH 2009) on Regular System </t>
  </si>
  <si>
    <t>recordings.</t>
  </si>
  <si>
    <t>life used for commercial purposes.  Revenues from commercial fishing licenses, permits, fees, etc., are deposited into this account.  Act121, SLH 2000,</t>
  </si>
  <si>
    <t xml:space="preserve">Increase in expenditures is due to monies received from Transient Accommodations Tax. </t>
  </si>
  <si>
    <t>FY15/FY16: Decrease in Revenue is due to decrease in funding to support community fisheries enforcement unit; FY16/FY17.  Increase is due to incoming TAT funds.</t>
  </si>
  <si>
    <t xml:space="preserve">Revenues reflect the projected fee increases for report reviews, permits and submittals;  Expenditure increase in FY 2016 is due to expenditures from S-209 being transferred into S-321. </t>
  </si>
  <si>
    <t>Funds transferred from the Special Land and Development Fund (S-316-C) into this subaccount.</t>
  </si>
  <si>
    <t>Transfer of funds from Special Land Development Fund to State Parks Special Fund sub-account.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</si>
</sst>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25" x14ac:knownFonts="1">
    <font>
      <sz val="10"/>
      <name val="Arial"/>
    </font>
    <font>
      <sz val="11"/>
      <color theme="1"/>
      <name val="Calibri"/>
      <family val="2"/>
      <scheme val="minor"/>
    </font>
    <font>
      <b/>
      <sz val="10"/>
      <name val="Arial"/>
      <family val="2"/>
    </font>
    <font>
      <sz val="8"/>
      <name val="Arial"/>
      <family val="2"/>
    </font>
    <font>
      <u/>
      <sz val="10"/>
      <name val="Arial"/>
      <family val="2"/>
    </font>
    <font>
      <sz val="10"/>
      <name val="Arial"/>
      <family val="2"/>
    </font>
    <font>
      <b/>
      <sz val="10"/>
      <color rgb="FFFF0000"/>
      <name val="Arial"/>
      <family val="2"/>
    </font>
    <font>
      <sz val="10"/>
      <color rgb="FFFF0000"/>
      <name val="Arial"/>
      <family val="2"/>
    </font>
    <font>
      <sz val="10"/>
      <name val="Arial"/>
    </font>
    <font>
      <b/>
      <sz val="11"/>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double">
        <color indexed="64"/>
      </bottom>
      <diagonal/>
    </border>
  </borders>
  <cellStyleXfs count="45">
    <xf numFmtId="0" fontId="0" fillId="0" borderId="0"/>
    <xf numFmtId="0" fontId="5" fillId="0" borderId="0"/>
    <xf numFmtId="43" fontId="8" fillId="0" borderId="0" applyFont="0" applyFill="0" applyBorder="0" applyAlignment="0" applyProtection="0"/>
    <xf numFmtId="0" fontId="10" fillId="0" borderId="0" applyNumberFormat="0" applyFill="0" applyBorder="0" applyAlignment="0" applyProtection="0"/>
    <xf numFmtId="0" fontId="11" fillId="0" borderId="16" applyNumberFormat="0" applyFill="0" applyAlignment="0" applyProtection="0"/>
    <xf numFmtId="0" fontId="12" fillId="0" borderId="17" applyNumberFormat="0" applyFill="0" applyAlignment="0" applyProtection="0"/>
    <xf numFmtId="0" fontId="13" fillId="0" borderId="18"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9" applyNumberFormat="0" applyAlignment="0" applyProtection="0"/>
    <xf numFmtId="0" fontId="18" fillId="8" borderId="20" applyNumberFormat="0" applyAlignment="0" applyProtection="0"/>
    <xf numFmtId="0" fontId="19" fillId="8" borderId="19" applyNumberFormat="0" applyAlignment="0" applyProtection="0"/>
    <xf numFmtId="0" fontId="20" fillId="0" borderId="21" applyNumberFormat="0" applyFill="0" applyAlignment="0" applyProtection="0"/>
    <xf numFmtId="0" fontId="21" fillId="9" borderId="22"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9" fillId="0" borderId="24" applyNumberFormat="0" applyFill="0" applyAlignment="0" applyProtection="0"/>
    <xf numFmtId="0" fontId="24"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24"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4"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4"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4"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4"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0" borderId="23" applyNumberFormat="0" applyFont="0" applyAlignment="0" applyProtection="0"/>
  </cellStyleXfs>
  <cellXfs count="243">
    <xf numFmtId="0" fontId="0" fillId="0" borderId="0" xfId="0"/>
    <xf numFmtId="0" fontId="0" fillId="2" borderId="1"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0" fillId="2" borderId="11" xfId="0" applyFill="1" applyBorder="1"/>
    <xf numFmtId="0" fontId="0" fillId="2" borderId="12" xfId="0" applyFill="1" applyBorder="1"/>
    <xf numFmtId="0" fontId="4" fillId="2" borderId="1" xfId="0" applyFont="1" applyFill="1" applyBorder="1"/>
    <xf numFmtId="38" fontId="0" fillId="2" borderId="4" xfId="0" applyNumberFormat="1" applyFill="1" applyBorder="1"/>
    <xf numFmtId="38" fontId="0" fillId="2" borderId="3" xfId="0" applyNumberFormat="1" applyFill="1" applyBorder="1"/>
    <xf numFmtId="38" fontId="0" fillId="2" borderId="6" xfId="0" applyNumberFormat="1" applyFill="1" applyBorder="1"/>
    <xf numFmtId="38" fontId="0" fillId="2" borderId="13" xfId="0" applyNumberFormat="1" applyFill="1" applyBorder="1"/>
    <xf numFmtId="38" fontId="0" fillId="2" borderId="9" xfId="0" applyNumberFormat="1" applyFill="1" applyBorder="1"/>
    <xf numFmtId="38" fontId="0" fillId="2" borderId="14" xfId="0" applyNumberFormat="1" applyFill="1" applyBorder="1"/>
    <xf numFmtId="38" fontId="0" fillId="2" borderId="12" xfId="0" applyNumberFormat="1" applyFill="1" applyBorder="1"/>
    <xf numFmtId="38" fontId="0" fillId="0" borderId="1" xfId="0" applyNumberFormat="1" applyFill="1" applyBorder="1"/>
    <xf numFmtId="38" fontId="0" fillId="2" borderId="1" xfId="0" applyNumberFormat="1" applyFill="1" applyBorder="1"/>
    <xf numFmtId="38" fontId="0" fillId="0" borderId="13" xfId="0" applyNumberFormat="1" applyFill="1" applyBorder="1"/>
    <xf numFmtId="38" fontId="0" fillId="0" borderId="3" xfId="0" applyNumberFormat="1" applyFill="1" applyBorder="1"/>
    <xf numFmtId="0" fontId="5" fillId="2" borderId="7" xfId="0" applyFont="1" applyFill="1" applyBorder="1"/>
    <xf numFmtId="0" fontId="0" fillId="0" borderId="11" xfId="0" applyFill="1" applyBorder="1"/>
    <xf numFmtId="38" fontId="0" fillId="0" borderId="4" xfId="0" applyNumberFormat="1" applyFill="1" applyBorder="1"/>
    <xf numFmtId="0" fontId="0" fillId="0" borderId="4" xfId="0" applyFill="1" applyBorder="1"/>
    <xf numFmtId="0" fontId="0" fillId="0" borderId="9" xfId="0" applyFill="1" applyBorder="1"/>
    <xf numFmtId="0" fontId="5" fillId="3" borderId="0" xfId="1" applyFont="1" applyFill="1" applyAlignment="1" applyProtection="1">
      <alignment horizontal="left" vertical="top" wrapText="1"/>
    </xf>
    <xf numFmtId="0" fontId="5" fillId="3" borderId="0" xfId="1" applyFill="1"/>
    <xf numFmtId="0" fontId="0" fillId="0" borderId="0" xfId="0" applyFill="1"/>
    <xf numFmtId="0" fontId="0" fillId="0" borderId="1" xfId="0" applyFill="1" applyBorder="1"/>
    <xf numFmtId="0" fontId="0" fillId="0" borderId="5" xfId="0" applyFill="1" applyBorder="1"/>
    <xf numFmtId="0" fontId="0" fillId="0" borderId="12" xfId="0" applyFill="1" applyBorder="1"/>
    <xf numFmtId="38" fontId="0" fillId="0" borderId="12" xfId="0" applyNumberFormat="1" applyFill="1" applyBorder="1"/>
    <xf numFmtId="0" fontId="4" fillId="0" borderId="1" xfId="0" applyFont="1" applyFill="1" applyBorder="1"/>
    <xf numFmtId="0" fontId="5" fillId="0" borderId="7" xfId="0" applyFont="1" applyFill="1" applyBorder="1"/>
    <xf numFmtId="0" fontId="0" fillId="0" borderId="7" xfId="0" applyFill="1" applyBorder="1"/>
    <xf numFmtId="0" fontId="0" fillId="0" borderId="10" xfId="0" applyFill="1" applyBorder="1"/>
    <xf numFmtId="0" fontId="0" fillId="0" borderId="6" xfId="0" applyFill="1" applyBorder="1"/>
    <xf numFmtId="0" fontId="0" fillId="0" borderId="0" xfId="0" applyFill="1" applyAlignment="1">
      <alignment vertical="top"/>
    </xf>
    <xf numFmtId="38" fontId="0" fillId="0" borderId="3" xfId="0" applyNumberFormat="1" applyFill="1" applyBorder="1" applyAlignment="1">
      <alignment vertical="top"/>
    </xf>
    <xf numFmtId="38" fontId="0" fillId="0" borderId="13" xfId="0" applyNumberFormat="1" applyFill="1" applyBorder="1" applyAlignment="1">
      <alignment vertical="top"/>
    </xf>
    <xf numFmtId="38" fontId="0" fillId="0" borderId="1" xfId="0" applyNumberFormat="1" applyFill="1" applyBorder="1" applyAlignment="1">
      <alignment vertical="top"/>
    </xf>
    <xf numFmtId="0" fontId="5" fillId="3" borderId="0" xfId="1" applyFont="1" applyFill="1" applyAlignment="1" applyProtection="1">
      <alignment horizontal="left" vertical="top" wrapText="1"/>
    </xf>
    <xf numFmtId="0" fontId="7" fillId="0" borderId="0" xfId="0" applyFont="1"/>
    <xf numFmtId="0" fontId="5" fillId="3" borderId="1" xfId="0" applyFont="1" applyFill="1" applyBorder="1"/>
    <xf numFmtId="0" fontId="5" fillId="3" borderId="2" xfId="0" applyFont="1" applyFill="1" applyBorder="1"/>
    <xf numFmtId="0" fontId="0" fillId="3" borderId="0" xfId="0" applyFill="1"/>
    <xf numFmtId="0" fontId="0" fillId="2" borderId="1" xfId="0" applyFill="1" applyBorder="1" applyAlignment="1">
      <alignment vertical="top"/>
    </xf>
    <xf numFmtId="0" fontId="5" fillId="3" borderId="1" xfId="0" applyFont="1" applyFill="1" applyBorder="1" applyAlignment="1">
      <alignment vertical="top"/>
    </xf>
    <xf numFmtId="0" fontId="5" fillId="3" borderId="2" xfId="0" applyFont="1" applyFill="1" applyBorder="1" applyAlignment="1">
      <alignment horizontal="left" vertical="top"/>
    </xf>
    <xf numFmtId="0" fontId="0" fillId="3" borderId="1" xfId="0" applyFill="1" applyBorder="1" applyAlignment="1">
      <alignment vertical="top"/>
    </xf>
    <xf numFmtId="0" fontId="0" fillId="3" borderId="2" xfId="0" applyFill="1" applyBorder="1" applyAlignment="1">
      <alignment vertical="top"/>
    </xf>
    <xf numFmtId="0" fontId="0" fillId="2" borderId="11" xfId="0" applyFill="1" applyBorder="1" applyAlignment="1">
      <alignment vertical="top"/>
    </xf>
    <xf numFmtId="0" fontId="0" fillId="2" borderId="4" xfId="0" applyFill="1" applyBorder="1" applyAlignment="1">
      <alignment vertical="top"/>
    </xf>
    <xf numFmtId="38" fontId="0" fillId="2" borderId="3" xfId="0" applyNumberFormat="1" applyFill="1" applyBorder="1" applyAlignment="1">
      <alignment vertical="top"/>
    </xf>
    <xf numFmtId="0" fontId="0" fillId="2" borderId="9" xfId="0" applyFill="1" applyBorder="1" applyAlignment="1">
      <alignment vertical="top"/>
    </xf>
    <xf numFmtId="38" fontId="0" fillId="2" borderId="13" xfId="0" applyNumberFormat="1" applyFill="1" applyBorder="1" applyAlignment="1">
      <alignment vertical="top"/>
    </xf>
    <xf numFmtId="0" fontId="0" fillId="2" borderId="5" xfId="0" applyFill="1" applyBorder="1" applyAlignment="1">
      <alignment vertical="top"/>
    </xf>
    <xf numFmtId="0" fontId="0" fillId="2" borderId="12" xfId="0" applyFill="1" applyBorder="1" applyAlignment="1">
      <alignment vertical="top"/>
    </xf>
    <xf numFmtId="38" fontId="0" fillId="2" borderId="12" xfId="0" applyNumberFormat="1" applyFill="1" applyBorder="1" applyAlignment="1">
      <alignment vertical="top"/>
    </xf>
    <xf numFmtId="0" fontId="4" fillId="2" borderId="1" xfId="0" applyFont="1" applyFill="1" applyBorder="1" applyAlignment="1">
      <alignment vertical="top"/>
    </xf>
    <xf numFmtId="38" fontId="0" fillId="2" borderId="1" xfId="0" applyNumberFormat="1" applyFill="1" applyBorder="1" applyAlignment="1">
      <alignment vertical="top"/>
    </xf>
    <xf numFmtId="0" fontId="5" fillId="2" borderId="7" xfId="0" applyFont="1" applyFill="1" applyBorder="1" applyAlignment="1">
      <alignment vertical="top"/>
    </xf>
    <xf numFmtId="0" fontId="0" fillId="2" borderId="7" xfId="0" applyFill="1" applyBorder="1" applyAlignment="1">
      <alignment vertical="top"/>
    </xf>
    <xf numFmtId="0" fontId="0" fillId="2" borderId="10" xfId="0" applyFill="1" applyBorder="1" applyAlignment="1">
      <alignment vertical="top"/>
    </xf>
    <xf numFmtId="0" fontId="0" fillId="2" borderId="6" xfId="0" applyFill="1" applyBorder="1" applyAlignment="1">
      <alignment vertical="top"/>
    </xf>
    <xf numFmtId="38" fontId="0" fillId="3" borderId="3" xfId="0" applyNumberFormat="1" applyFill="1" applyBorder="1"/>
    <xf numFmtId="38" fontId="0" fillId="3" borderId="13" xfId="0" applyNumberFormat="1" applyFill="1" applyBorder="1"/>
    <xf numFmtId="0" fontId="5" fillId="3" borderId="2" xfId="0" applyFont="1" applyFill="1" applyBorder="1" applyAlignment="1">
      <alignment vertical="top"/>
    </xf>
    <xf numFmtId="0" fontId="9" fillId="0" borderId="3" xfId="0" applyFont="1" applyBorder="1" applyAlignment="1">
      <alignment horizontal="center" vertical="top" wrapText="1"/>
    </xf>
    <xf numFmtId="39" fontId="9" fillId="0" borderId="3" xfId="0" applyNumberFormat="1" applyFont="1" applyBorder="1" applyAlignment="1">
      <alignment horizontal="center" vertical="top" wrapText="1"/>
    </xf>
    <xf numFmtId="0" fontId="0" fillId="0" borderId="0" xfId="0" applyAlignment="1">
      <alignment horizontal="center" vertical="top"/>
    </xf>
    <xf numFmtId="39" fontId="0" fillId="0" borderId="0" xfId="0" applyNumberFormat="1"/>
    <xf numFmtId="14" fontId="0" fillId="0" borderId="0" xfId="0" applyNumberFormat="1"/>
    <xf numFmtId="39" fontId="0" fillId="0" borderId="15" xfId="0" applyNumberFormat="1" applyBorder="1"/>
    <xf numFmtId="43" fontId="0" fillId="0" borderId="0" xfId="2" applyFont="1"/>
    <xf numFmtId="39" fontId="2" fillId="0" borderId="0" xfId="0" applyNumberFormat="1" applyFont="1"/>
    <xf numFmtId="0" fontId="0" fillId="3" borderId="1" xfId="0" applyFill="1" applyBorder="1"/>
    <xf numFmtId="0" fontId="0" fillId="3" borderId="0" xfId="0" applyFill="1" applyBorder="1"/>
    <xf numFmtId="0" fontId="0" fillId="3" borderId="0" xfId="0" applyFill="1" applyAlignment="1">
      <alignment horizontal="right"/>
    </xf>
    <xf numFmtId="0" fontId="0" fillId="3" borderId="2" xfId="0" applyFill="1" applyBorder="1"/>
    <xf numFmtId="0" fontId="5" fillId="3" borderId="0" xfId="0" applyFont="1" applyFill="1" applyProtection="1"/>
    <xf numFmtId="0" fontId="5" fillId="3" borderId="0" xfId="0" applyFont="1" applyFill="1" applyAlignment="1" applyProtection="1">
      <alignment vertical="top"/>
    </xf>
    <xf numFmtId="0" fontId="5" fillId="3" borderId="0" xfId="0" applyFont="1" applyFill="1"/>
    <xf numFmtId="0" fontId="0" fillId="3" borderId="11" xfId="0" applyFill="1" applyBorder="1"/>
    <xf numFmtId="0" fontId="0" fillId="3" borderId="4" xfId="0" applyFill="1" applyBorder="1"/>
    <xf numFmtId="0" fontId="5" fillId="3" borderId="6" xfId="0" applyFont="1"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38" fontId="0" fillId="3" borderId="4" xfId="0" applyNumberFormat="1" applyFill="1" applyBorder="1"/>
    <xf numFmtId="38" fontId="0" fillId="3" borderId="2" xfId="0" applyNumberFormat="1" applyFill="1" applyBorder="1"/>
    <xf numFmtId="0" fontId="5" fillId="3" borderId="11" xfId="0" applyFont="1" applyFill="1" applyBorder="1"/>
    <xf numFmtId="38" fontId="0" fillId="3" borderId="11" xfId="0" applyNumberFormat="1" applyFill="1" applyBorder="1"/>
    <xf numFmtId="0" fontId="0" fillId="3" borderId="8" xfId="0" applyFill="1" applyBorder="1"/>
    <xf numFmtId="0" fontId="0" fillId="3" borderId="9" xfId="0" applyFill="1" applyBorder="1"/>
    <xf numFmtId="38" fontId="0" fillId="3" borderId="6" xfId="0" applyNumberFormat="1" applyFill="1" applyBorder="1"/>
    <xf numFmtId="0" fontId="0" fillId="3" borderId="5" xfId="0" applyFill="1" applyBorder="1"/>
    <xf numFmtId="38" fontId="0" fillId="3" borderId="9" xfId="0" applyNumberFormat="1" applyFill="1" applyBorder="1"/>
    <xf numFmtId="38" fontId="0" fillId="3" borderId="14" xfId="0" applyNumberFormat="1" applyFill="1" applyBorder="1"/>
    <xf numFmtId="0" fontId="0" fillId="3" borderId="12" xfId="0" applyFill="1" applyBorder="1"/>
    <xf numFmtId="38" fontId="0" fillId="3" borderId="12" xfId="0" applyNumberFormat="1" applyFill="1" applyBorder="1"/>
    <xf numFmtId="0" fontId="4" fillId="3" borderId="1" xfId="0" applyFont="1" applyFill="1" applyBorder="1"/>
    <xf numFmtId="38" fontId="0" fillId="3" borderId="1" xfId="0" applyNumberFormat="1" applyFill="1" applyBorder="1"/>
    <xf numFmtId="0" fontId="5" fillId="3" borderId="7" xfId="0" applyFont="1" applyFill="1" applyBorder="1"/>
    <xf numFmtId="0" fontId="0" fillId="3" borderId="7" xfId="0" applyFill="1" applyBorder="1"/>
    <xf numFmtId="0" fontId="0" fillId="3" borderId="10" xfId="0" applyFill="1" applyBorder="1"/>
    <xf numFmtId="0" fontId="0" fillId="3" borderId="6" xfId="0" applyFill="1" applyBorder="1"/>
    <xf numFmtId="0" fontId="6" fillId="3" borderId="0" xfId="0" applyFont="1" applyFill="1"/>
    <xf numFmtId="38" fontId="5" fillId="3" borderId="3" xfId="0" applyNumberFormat="1" applyFont="1" applyFill="1" applyBorder="1"/>
    <xf numFmtId="38" fontId="5" fillId="3" borderId="2" xfId="0" applyNumberFormat="1" applyFont="1" applyFill="1" applyBorder="1"/>
    <xf numFmtId="38" fontId="5" fillId="3" borderId="4" xfId="0" applyNumberFormat="1" applyFont="1" applyFill="1" applyBorder="1"/>
    <xf numFmtId="0" fontId="0" fillId="3" borderId="0" xfId="0" applyFill="1" applyAlignment="1">
      <alignment vertical="top"/>
    </xf>
    <xf numFmtId="0" fontId="0" fillId="3" borderId="0" xfId="0" applyFill="1" applyBorder="1" applyAlignment="1">
      <alignment vertical="top"/>
    </xf>
    <xf numFmtId="0" fontId="0" fillId="3" borderId="0" xfId="0" applyFill="1" applyAlignment="1">
      <alignment horizontal="right" vertical="top"/>
    </xf>
    <xf numFmtId="0" fontId="5" fillId="3" borderId="0" xfId="0" applyFont="1" applyFill="1" applyAlignment="1">
      <alignment vertical="top"/>
    </xf>
    <xf numFmtId="0" fontId="0" fillId="3" borderId="11" xfId="0" applyFill="1" applyBorder="1" applyAlignment="1">
      <alignment vertical="top"/>
    </xf>
    <xf numFmtId="0" fontId="0" fillId="3" borderId="4" xfId="0" applyFill="1" applyBorder="1" applyAlignment="1">
      <alignment vertical="top"/>
    </xf>
    <xf numFmtId="0" fontId="5" fillId="3" borderId="6" xfId="0" applyFont="1" applyFill="1" applyBorder="1" applyAlignment="1">
      <alignment horizontal="center" vertical="top"/>
    </xf>
    <xf numFmtId="0" fontId="0" fillId="3" borderId="3" xfId="0" applyFill="1" applyBorder="1" applyAlignment="1">
      <alignment horizontal="center" vertical="top"/>
    </xf>
    <xf numFmtId="0" fontId="0" fillId="3" borderId="4" xfId="0" applyFill="1" applyBorder="1" applyAlignment="1">
      <alignment horizontal="center" vertical="top"/>
    </xf>
    <xf numFmtId="38" fontId="0" fillId="3" borderId="3" xfId="0" applyNumberFormat="1" applyFill="1" applyBorder="1" applyAlignment="1">
      <alignment vertical="top"/>
    </xf>
    <xf numFmtId="38" fontId="0" fillId="3" borderId="4" xfId="0" applyNumberFormat="1" applyFill="1" applyBorder="1" applyAlignment="1">
      <alignment vertical="top"/>
    </xf>
    <xf numFmtId="38" fontId="0" fillId="3" borderId="2" xfId="0" applyNumberFormat="1" applyFill="1" applyBorder="1" applyAlignment="1">
      <alignment vertical="top"/>
    </xf>
    <xf numFmtId="0" fontId="5" fillId="3" borderId="11" xfId="0" applyFont="1" applyFill="1" applyBorder="1" applyAlignment="1">
      <alignment vertical="top"/>
    </xf>
    <xf numFmtId="38" fontId="0" fillId="3" borderId="11" xfId="0" applyNumberFormat="1" applyFill="1" applyBorder="1" applyAlignment="1">
      <alignment vertical="top"/>
    </xf>
    <xf numFmtId="0" fontId="0" fillId="3" borderId="8" xfId="0" applyFill="1" applyBorder="1" applyAlignment="1">
      <alignment vertical="top"/>
    </xf>
    <xf numFmtId="0" fontId="0" fillId="3" borderId="9" xfId="0" applyFill="1" applyBorder="1" applyAlignment="1">
      <alignment vertical="top"/>
    </xf>
    <xf numFmtId="38" fontId="0" fillId="3" borderId="6" xfId="0" applyNumberFormat="1" applyFill="1" applyBorder="1" applyAlignment="1">
      <alignment vertical="top"/>
    </xf>
    <xf numFmtId="38" fontId="0" fillId="3" borderId="13" xfId="0" applyNumberFormat="1" applyFill="1" applyBorder="1" applyAlignment="1">
      <alignment vertical="top"/>
    </xf>
    <xf numFmtId="0" fontId="0" fillId="3" borderId="5" xfId="0" applyFill="1" applyBorder="1" applyAlignment="1">
      <alignment vertical="top"/>
    </xf>
    <xf numFmtId="38" fontId="0" fillId="3" borderId="9" xfId="0" applyNumberFormat="1" applyFill="1" applyBorder="1" applyAlignment="1">
      <alignment vertical="top"/>
    </xf>
    <xf numFmtId="38" fontId="0" fillId="3" borderId="14" xfId="0" applyNumberFormat="1" applyFill="1" applyBorder="1" applyAlignment="1">
      <alignment vertical="top"/>
    </xf>
    <xf numFmtId="0" fontId="5" fillId="3" borderId="0" xfId="0" applyFont="1" applyFill="1" applyBorder="1"/>
    <xf numFmtId="0" fontId="0" fillId="3" borderId="12" xfId="0" applyFill="1" applyBorder="1" applyAlignment="1">
      <alignment vertical="top"/>
    </xf>
    <xf numFmtId="38" fontId="0" fillId="3" borderId="12" xfId="0" applyNumberFormat="1" applyFill="1" applyBorder="1" applyAlignment="1">
      <alignment vertical="top"/>
    </xf>
    <xf numFmtId="0" fontId="0" fillId="3" borderId="0" xfId="0" applyFill="1" applyAlignment="1">
      <alignment horizontal="left"/>
    </xf>
    <xf numFmtId="0" fontId="5" fillId="3" borderId="0" xfId="0" applyFont="1" applyFill="1" applyAlignment="1"/>
    <xf numFmtId="40" fontId="0" fillId="3" borderId="3" xfId="0" applyNumberFormat="1" applyFill="1" applyBorder="1"/>
    <xf numFmtId="0" fontId="5" fillId="3" borderId="8" xfId="0" applyFont="1" applyFill="1" applyBorder="1"/>
    <xf numFmtId="38" fontId="5" fillId="3" borderId="4" xfId="0" applyNumberFormat="1" applyFont="1" applyFill="1" applyBorder="1" applyAlignment="1">
      <alignment vertical="top"/>
    </xf>
    <xf numFmtId="0" fontId="4" fillId="3" borderId="1" xfId="0" applyFont="1" applyFill="1" applyBorder="1" applyAlignment="1">
      <alignment vertical="top"/>
    </xf>
    <xf numFmtId="38" fontId="0" fillId="3" borderId="1" xfId="0" applyNumberFormat="1" applyFill="1" applyBorder="1" applyAlignment="1">
      <alignment vertical="top"/>
    </xf>
    <xf numFmtId="0" fontId="5" fillId="3" borderId="7" xfId="0" applyFont="1" applyFill="1" applyBorder="1" applyAlignment="1">
      <alignment vertical="top"/>
    </xf>
    <xf numFmtId="0" fontId="0" fillId="3" borderId="7" xfId="0" applyFill="1" applyBorder="1" applyAlignment="1">
      <alignment vertical="top"/>
    </xf>
    <xf numFmtId="0" fontId="0" fillId="3" borderId="10" xfId="0" applyFill="1" applyBorder="1" applyAlignment="1">
      <alignment vertical="top"/>
    </xf>
    <xf numFmtId="0" fontId="0" fillId="3" borderId="6" xfId="0" applyFill="1" applyBorder="1" applyAlignment="1">
      <alignment vertical="top"/>
    </xf>
    <xf numFmtId="0" fontId="5" fillId="3" borderId="1" xfId="1" applyFont="1" applyFill="1" applyBorder="1"/>
    <xf numFmtId="0" fontId="5" fillId="3" borderId="2" xfId="1" applyFont="1" applyFill="1" applyBorder="1"/>
    <xf numFmtId="0" fontId="5" fillId="3" borderId="0" xfId="1" applyFont="1" applyFill="1" applyAlignment="1" applyProtection="1">
      <alignment horizontal="left" vertical="top" wrapText="1"/>
    </xf>
    <xf numFmtId="0" fontId="5" fillId="0" borderId="0" xfId="1" applyFont="1" applyFill="1" applyAlignment="1" applyProtection="1">
      <alignment horizontal="left" vertical="top" wrapText="1"/>
    </xf>
    <xf numFmtId="0" fontId="0" fillId="2" borderId="0" xfId="0" applyFill="1" applyAlignment="1">
      <alignment vertical="top"/>
    </xf>
    <xf numFmtId="0" fontId="0" fillId="0" borderId="0" xfId="0" applyAlignment="1">
      <alignment vertical="top"/>
    </xf>
    <xf numFmtId="0" fontId="5" fillId="0" borderId="1" xfId="0" applyFont="1" applyFill="1" applyBorder="1" applyAlignment="1">
      <alignment vertical="top"/>
    </xf>
    <xf numFmtId="0" fontId="0" fillId="0" borderId="1" xfId="0" applyFill="1" applyBorder="1" applyAlignment="1">
      <alignment vertical="top"/>
    </xf>
    <xf numFmtId="0" fontId="5" fillId="0" borderId="2" xfId="0" applyFont="1" applyFill="1" applyBorder="1" applyAlignment="1">
      <alignment vertical="top"/>
    </xf>
    <xf numFmtId="0" fontId="0" fillId="0" borderId="2" xfId="0" applyFill="1" applyBorder="1" applyAlignment="1">
      <alignment vertical="top"/>
    </xf>
    <xf numFmtId="0" fontId="5" fillId="2" borderId="6" xfId="0" applyFont="1" applyFill="1" applyBorder="1" applyAlignment="1">
      <alignment horizontal="center" vertical="top"/>
    </xf>
    <xf numFmtId="0" fontId="0" fillId="0" borderId="3" xfId="0" applyBorder="1" applyAlignment="1">
      <alignment horizontal="center" vertical="top"/>
    </xf>
    <xf numFmtId="0" fontId="0" fillId="2" borderId="4" xfId="0" applyFill="1" applyBorder="1" applyAlignment="1">
      <alignment horizontal="center" vertical="top"/>
    </xf>
    <xf numFmtId="0" fontId="0" fillId="2" borderId="3" xfId="0" applyFill="1" applyBorder="1" applyAlignment="1">
      <alignment horizontal="center" vertical="top"/>
    </xf>
    <xf numFmtId="0" fontId="5" fillId="0" borderId="0" xfId="0" applyFont="1" applyAlignment="1">
      <alignment vertical="top" wrapText="1"/>
    </xf>
    <xf numFmtId="38" fontId="0" fillId="2" borderId="4" xfId="0" applyNumberFormat="1" applyFill="1" applyBorder="1" applyAlignment="1">
      <alignment vertical="top"/>
    </xf>
    <xf numFmtId="0" fontId="0" fillId="0" borderId="11" xfId="0" applyFill="1" applyBorder="1" applyAlignment="1">
      <alignment vertical="top"/>
    </xf>
    <xf numFmtId="38" fontId="0" fillId="0" borderId="2" xfId="0" applyNumberFormat="1" applyFill="1" applyBorder="1" applyAlignment="1">
      <alignment vertical="top"/>
    </xf>
    <xf numFmtId="38" fontId="0" fillId="0" borderId="4" xfId="0" applyNumberFormat="1" applyFill="1" applyBorder="1" applyAlignment="1">
      <alignment vertical="top"/>
    </xf>
    <xf numFmtId="0" fontId="5" fillId="0" borderId="11" xfId="0" applyFont="1" applyFill="1" applyBorder="1" applyAlignment="1">
      <alignment vertical="top"/>
    </xf>
    <xf numFmtId="0" fontId="0" fillId="0" borderId="4" xfId="0" applyFill="1" applyBorder="1" applyAlignment="1">
      <alignment vertical="top"/>
    </xf>
    <xf numFmtId="38" fontId="0" fillId="0" borderId="11" xfId="0" applyNumberFormat="1" applyFill="1" applyBorder="1" applyAlignment="1">
      <alignment vertical="top"/>
    </xf>
    <xf numFmtId="0" fontId="0" fillId="0" borderId="8" xfId="0" applyFill="1" applyBorder="1" applyAlignment="1">
      <alignment vertical="top"/>
    </xf>
    <xf numFmtId="0" fontId="0" fillId="0" borderId="9" xfId="0" applyFill="1" applyBorder="1" applyAlignment="1">
      <alignment vertical="top"/>
    </xf>
    <xf numFmtId="0" fontId="0" fillId="2" borderId="8" xfId="0" applyFill="1" applyBorder="1" applyAlignment="1">
      <alignment vertical="top"/>
    </xf>
    <xf numFmtId="38" fontId="0" fillId="2" borderId="6" xfId="0" applyNumberFormat="1" applyFill="1" applyBorder="1" applyAlignment="1">
      <alignment vertical="top"/>
    </xf>
    <xf numFmtId="38" fontId="0" fillId="2" borderId="9" xfId="0" applyNumberFormat="1" applyFill="1" applyBorder="1" applyAlignment="1">
      <alignment vertical="top"/>
    </xf>
    <xf numFmtId="38" fontId="0" fillId="2" borderId="14" xfId="0" applyNumberFormat="1" applyFill="1" applyBorder="1" applyAlignment="1">
      <alignment vertical="top"/>
    </xf>
    <xf numFmtId="0" fontId="0" fillId="0" borderId="0" xfId="0" applyFill="1" applyBorder="1" applyAlignment="1">
      <alignment vertical="top"/>
    </xf>
    <xf numFmtId="0" fontId="0" fillId="0" borderId="0" xfId="0" applyFill="1" applyAlignment="1">
      <alignment horizontal="right" vertical="top"/>
    </xf>
    <xf numFmtId="0" fontId="5" fillId="0" borderId="0" xfId="0" applyFont="1" applyFill="1" applyAlignment="1">
      <alignment vertical="top"/>
    </xf>
    <xf numFmtId="0" fontId="5" fillId="0" borderId="0" xfId="0" applyFont="1" applyFill="1" applyBorder="1" applyAlignment="1">
      <alignment vertical="top"/>
    </xf>
    <xf numFmtId="38" fontId="5" fillId="2" borderId="3" xfId="0" applyNumberFormat="1" applyFont="1" applyFill="1" applyBorder="1"/>
    <xf numFmtId="0" fontId="5" fillId="0" borderId="6" xfId="0" applyFont="1" applyFill="1" applyBorder="1" applyAlignment="1">
      <alignment horizontal="center" vertical="top"/>
    </xf>
    <xf numFmtId="0" fontId="0" fillId="0" borderId="3" xfId="0" applyFill="1" applyBorder="1" applyAlignment="1">
      <alignment horizontal="center" vertical="top"/>
    </xf>
    <xf numFmtId="0" fontId="0" fillId="0" borderId="4" xfId="0" applyFill="1" applyBorder="1" applyAlignment="1">
      <alignment horizontal="center" vertical="top"/>
    </xf>
    <xf numFmtId="0" fontId="5" fillId="0" borderId="0" xfId="0" applyFont="1" applyFill="1" applyAlignment="1">
      <alignment vertical="top" wrapText="1"/>
    </xf>
    <xf numFmtId="38" fontId="0" fillId="0" borderId="6" xfId="0" applyNumberFormat="1" applyFill="1" applyBorder="1" applyAlignment="1">
      <alignment vertical="top"/>
    </xf>
    <xf numFmtId="0" fontId="0" fillId="0" borderId="5" xfId="0" applyFill="1" applyBorder="1" applyAlignment="1">
      <alignment vertical="top"/>
    </xf>
    <xf numFmtId="38" fontId="0" fillId="0" borderId="9" xfId="0" applyNumberFormat="1" applyFill="1" applyBorder="1" applyAlignment="1">
      <alignment vertical="top"/>
    </xf>
    <xf numFmtId="38" fontId="0" fillId="0" borderId="14" xfId="0" applyNumberFormat="1" applyFill="1" applyBorder="1" applyAlignment="1">
      <alignment vertical="top"/>
    </xf>
    <xf numFmtId="0" fontId="0" fillId="0" borderId="12" xfId="0" applyFill="1" applyBorder="1" applyAlignment="1">
      <alignment vertical="top"/>
    </xf>
    <xf numFmtId="38" fontId="0" fillId="0" borderId="12" xfId="0" applyNumberFormat="1" applyFill="1" applyBorder="1" applyAlignment="1">
      <alignment vertical="top"/>
    </xf>
    <xf numFmtId="0" fontId="4" fillId="0" borderId="1" xfId="0" applyFont="1" applyFill="1" applyBorder="1" applyAlignment="1">
      <alignment vertical="top"/>
    </xf>
    <xf numFmtId="0" fontId="5" fillId="0" borderId="7" xfId="0" applyFont="1" applyFill="1" applyBorder="1" applyAlignment="1">
      <alignment vertical="top"/>
    </xf>
    <xf numFmtId="0" fontId="0" fillId="0" borderId="7" xfId="0" applyFill="1" applyBorder="1" applyAlignment="1">
      <alignment vertical="top"/>
    </xf>
    <xf numFmtId="0" fontId="0" fillId="0" borderId="10" xfId="0" applyFill="1" applyBorder="1" applyAlignment="1">
      <alignment vertical="top"/>
    </xf>
    <xf numFmtId="0" fontId="0" fillId="0" borderId="6" xfId="0" applyFill="1" applyBorder="1" applyAlignment="1">
      <alignment vertical="top"/>
    </xf>
    <xf numFmtId="38" fontId="5" fillId="0" borderId="3" xfId="0" applyNumberFormat="1" applyFont="1" applyFill="1" applyBorder="1" applyAlignment="1">
      <alignment vertical="top"/>
    </xf>
    <xf numFmtId="0" fontId="5" fillId="0" borderId="0" xfId="0" applyFont="1" applyFill="1" applyAlignment="1" applyProtection="1">
      <alignment vertical="top"/>
    </xf>
    <xf numFmtId="0" fontId="0" fillId="3" borderId="0" xfId="0" applyFont="1" applyFill="1" applyAlignment="1">
      <alignment vertical="top"/>
    </xf>
    <xf numFmtId="0" fontId="5" fillId="3" borderId="0" xfId="0" applyFont="1" applyFill="1" applyBorder="1" applyAlignment="1">
      <alignment vertical="top"/>
    </xf>
    <xf numFmtId="0" fontId="0" fillId="3" borderId="1" xfId="0" applyFont="1" applyFill="1" applyBorder="1" applyAlignment="1">
      <alignment vertical="top"/>
    </xf>
    <xf numFmtId="0" fontId="0" fillId="3" borderId="2" xfId="0" applyFont="1" applyFill="1" applyBorder="1" applyAlignment="1">
      <alignment vertical="top"/>
    </xf>
    <xf numFmtId="0" fontId="5" fillId="3" borderId="0" xfId="0" applyFont="1" applyFill="1" applyAlignment="1" applyProtection="1">
      <alignment horizontal="left"/>
    </xf>
    <xf numFmtId="0" fontId="5" fillId="0" borderId="0" xfId="0" applyFont="1" applyFill="1" applyAlignment="1" applyProtection="1">
      <alignment horizontal="left"/>
    </xf>
    <xf numFmtId="0" fontId="5" fillId="3" borderId="0" xfId="1" applyFont="1" applyFill="1" applyAlignment="1">
      <alignment horizontal="left" wrapText="1"/>
    </xf>
    <xf numFmtId="0" fontId="5" fillId="0" borderId="0" xfId="1" applyFont="1" applyFill="1" applyAlignment="1">
      <alignment horizontal="left" wrapText="1"/>
    </xf>
    <xf numFmtId="38" fontId="5" fillId="3" borderId="3" xfId="0" applyNumberFormat="1" applyFont="1" applyFill="1" applyBorder="1" applyAlignment="1">
      <alignment vertical="top"/>
    </xf>
    <xf numFmtId="39" fontId="2" fillId="0" borderId="25" xfId="0" applyNumberFormat="1" applyFont="1" applyBorder="1"/>
    <xf numFmtId="0" fontId="5" fillId="3" borderId="0" xfId="1" applyFont="1" applyFill="1" applyAlignment="1">
      <alignment horizontal="left"/>
    </xf>
    <xf numFmtId="0" fontId="2" fillId="3" borderId="11" xfId="0" applyFont="1" applyFill="1" applyBorder="1" applyAlignment="1">
      <alignment horizontal="center"/>
    </xf>
    <xf numFmtId="0" fontId="2" fillId="3" borderId="2" xfId="0" applyFont="1" applyFill="1" applyBorder="1" applyAlignment="1">
      <alignment horizontal="center"/>
    </xf>
    <xf numFmtId="0" fontId="2" fillId="3" borderId="4" xfId="0" applyFont="1" applyFill="1" applyBorder="1" applyAlignment="1">
      <alignment horizontal="center"/>
    </xf>
    <xf numFmtId="0" fontId="5" fillId="3" borderId="0" xfId="0" applyFont="1" applyFill="1" applyAlignment="1" applyProtection="1">
      <alignment horizontal="left"/>
    </xf>
    <xf numFmtId="0" fontId="0" fillId="0" borderId="0" xfId="0" applyFill="1" applyAlignment="1">
      <alignment vertical="top" wrapText="1"/>
    </xf>
    <xf numFmtId="0" fontId="0" fillId="2" borderId="0" xfId="0" applyFill="1" applyAlignment="1">
      <alignment horizontal="left" wrapText="1"/>
    </xf>
    <xf numFmtId="0" fontId="5" fillId="0" borderId="0" xfId="0" applyFont="1" applyFill="1" applyAlignment="1" applyProtection="1">
      <alignment horizontal="left" vertical="top" wrapText="1"/>
    </xf>
    <xf numFmtId="0" fontId="2" fillId="2" borderId="11" xfId="0" applyFont="1" applyFill="1" applyBorder="1" applyAlignment="1">
      <alignment horizontal="center" vertical="top"/>
    </xf>
    <xf numFmtId="0" fontId="2" fillId="2" borderId="2" xfId="0" applyFont="1" applyFill="1" applyBorder="1" applyAlignment="1">
      <alignment horizontal="center" vertical="top"/>
    </xf>
    <xf numFmtId="0" fontId="2" fillId="2" borderId="4" xfId="0" applyFont="1" applyFill="1" applyBorder="1" applyAlignment="1">
      <alignment horizontal="center" vertical="top"/>
    </xf>
    <xf numFmtId="0" fontId="5" fillId="3" borderId="0" xfId="1" applyFont="1" applyFill="1" applyAlignment="1" applyProtection="1">
      <alignment horizontal="left" vertical="top" wrapText="1"/>
    </xf>
    <xf numFmtId="0" fontId="5" fillId="3" borderId="0" xfId="0" applyFont="1" applyFill="1" applyAlignment="1" applyProtection="1">
      <alignment horizontal="left" vertical="top" wrapText="1"/>
    </xf>
    <xf numFmtId="0" fontId="5" fillId="0" borderId="0" xfId="0" applyFont="1" applyFill="1" applyAlignment="1" applyProtection="1">
      <alignment horizontal="left"/>
    </xf>
    <xf numFmtId="0" fontId="5" fillId="0" borderId="0" xfId="1" applyFont="1" applyFill="1" applyAlignment="1" applyProtection="1">
      <alignment horizontal="left" vertical="top" wrapText="1"/>
    </xf>
    <xf numFmtId="0" fontId="5" fillId="3" borderId="0" xfId="1" applyFont="1" applyFill="1" applyAlignment="1">
      <alignment horizontal="left" wrapText="1"/>
    </xf>
    <xf numFmtId="0" fontId="5" fillId="0" borderId="0" xfId="1" applyFont="1" applyFill="1" applyAlignment="1">
      <alignment horizontal="left" wrapText="1"/>
    </xf>
    <xf numFmtId="0" fontId="0" fillId="3" borderId="0" xfId="0" applyFill="1" applyAlignment="1">
      <alignment vertical="top" wrapText="1"/>
    </xf>
    <xf numFmtId="0" fontId="5" fillId="3" borderId="0" xfId="0" applyFont="1" applyFill="1" applyAlignment="1" applyProtection="1">
      <alignment horizontal="left" vertical="top"/>
    </xf>
    <xf numFmtId="0" fontId="0" fillId="3" borderId="0" xfId="0" applyFill="1" applyAlignment="1">
      <alignment horizontal="left" vertical="top" wrapText="1"/>
    </xf>
    <xf numFmtId="0" fontId="2" fillId="3" borderId="11" xfId="0" applyFont="1" applyFill="1" applyBorder="1" applyAlignment="1">
      <alignment horizontal="center" vertical="top"/>
    </xf>
    <xf numFmtId="0" fontId="2" fillId="3" borderId="2" xfId="0" applyFont="1" applyFill="1" applyBorder="1" applyAlignment="1">
      <alignment horizontal="center" vertical="top"/>
    </xf>
    <xf numFmtId="0" fontId="2" fillId="3" borderId="4" xfId="0" applyFont="1" applyFill="1" applyBorder="1" applyAlignment="1">
      <alignment horizontal="center" vertical="top"/>
    </xf>
    <xf numFmtId="0" fontId="5" fillId="3" borderId="0" xfId="1" applyFont="1" applyFill="1" applyAlignment="1" applyProtection="1">
      <alignment horizontal="left" vertical="top"/>
    </xf>
    <xf numFmtId="0" fontId="2" fillId="0" borderId="0" xfId="0" applyFont="1" applyAlignment="1">
      <alignment horizontal="center"/>
    </xf>
    <xf numFmtId="0" fontId="5" fillId="3" borderId="1" xfId="1" applyFill="1" applyBorder="1" applyAlignment="1">
      <alignment horizontal="left" vertical="top" wrapText="1"/>
    </xf>
    <xf numFmtId="0" fontId="5" fillId="3" borderId="0" xfId="0" applyFont="1" applyFill="1" applyAlignment="1">
      <alignment vertical="top" wrapText="1"/>
    </xf>
    <xf numFmtId="0" fontId="5" fillId="0" borderId="0" xfId="0" applyFont="1" applyAlignment="1" applyProtection="1">
      <alignment horizontal="left" vertical="top" wrapText="1"/>
    </xf>
    <xf numFmtId="0" fontId="5" fillId="3" borderId="1" xfId="0" applyFont="1" applyFill="1" applyBorder="1" applyAlignment="1">
      <alignment horizontal="left" vertical="top" wrapText="1"/>
    </xf>
    <xf numFmtId="0" fontId="5" fillId="0" borderId="0" xfId="0" applyFont="1" applyFill="1" applyAlignment="1" applyProtection="1">
      <alignment horizontal="left" vertical="top"/>
    </xf>
    <xf numFmtId="0" fontId="2" fillId="0" borderId="11" xfId="0" applyFont="1" applyFill="1" applyBorder="1" applyAlignment="1">
      <alignment horizontal="center" vertical="top"/>
    </xf>
    <xf numFmtId="0" fontId="2" fillId="0" borderId="2" xfId="0" applyFont="1" applyFill="1" applyBorder="1" applyAlignment="1">
      <alignment horizontal="center" vertical="top"/>
    </xf>
    <xf numFmtId="0" fontId="2" fillId="0" borderId="4" xfId="0" applyFont="1" applyFill="1" applyBorder="1" applyAlignment="1">
      <alignment horizontal="center" vertical="top"/>
    </xf>
    <xf numFmtId="0" fontId="5" fillId="3" borderId="1" xfId="0" applyFont="1" applyFill="1" applyBorder="1" applyAlignment="1">
      <alignment vertical="top" wrapText="1"/>
    </xf>
    <xf numFmtId="0" fontId="0" fillId="3" borderId="1" xfId="0" applyFill="1" applyBorder="1" applyAlignment="1"/>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Comma" xfId="2" builtinId="3"/>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rmal 2" xfId="1"/>
    <cellStyle name="Normal 3" xfId="43"/>
    <cellStyle name="Note 2" xfId="44"/>
    <cellStyle name="Output" xfId="12" builtinId="21" customBuiltin="1"/>
    <cellStyle name="Title" xfId="3" builtinId="15" customBuiltin="1"/>
    <cellStyle name="Total" xfId="18"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tabSelected="1" zoomScaleNormal="100" workbookViewId="0">
      <selection activeCell="U26" sqref="U26"/>
    </sheetView>
  </sheetViews>
  <sheetFormatPr defaultRowHeight="12.75" x14ac:dyDescent="0.2"/>
  <cols>
    <col min="1" max="2" width="14.7109375" style="30" customWidth="1"/>
    <col min="3" max="8" width="14" style="30" customWidth="1"/>
    <col min="9" max="9" width="13.140625" style="30" customWidth="1"/>
    <col min="10" max="16384" width="9.140625" style="30"/>
  </cols>
  <sheetData>
    <row r="1" spans="1:9" x14ac:dyDescent="0.2">
      <c r="A1" s="48"/>
      <c r="B1" s="48"/>
      <c r="C1" s="48"/>
      <c r="D1" s="48"/>
      <c r="E1" s="48"/>
      <c r="F1" s="48"/>
      <c r="G1" s="48"/>
      <c r="H1" s="48"/>
      <c r="I1" s="48"/>
    </row>
    <row r="2" spans="1:9" x14ac:dyDescent="0.2">
      <c r="A2" s="48" t="s">
        <v>13</v>
      </c>
      <c r="B2" s="46" t="s">
        <v>38</v>
      </c>
      <c r="C2" s="79"/>
      <c r="D2" s="79"/>
      <c r="E2" s="80"/>
      <c r="F2" s="48"/>
      <c r="G2" s="81" t="s">
        <v>14</v>
      </c>
      <c r="H2" s="79" t="s">
        <v>54</v>
      </c>
      <c r="I2" s="79"/>
    </row>
    <row r="3" spans="1:9" x14ac:dyDescent="0.2">
      <c r="A3" s="48" t="s">
        <v>22</v>
      </c>
      <c r="B3" s="46" t="s">
        <v>39</v>
      </c>
      <c r="C3" s="79"/>
      <c r="D3" s="79"/>
      <c r="E3" s="80"/>
      <c r="F3" s="48"/>
      <c r="G3" s="81" t="s">
        <v>15</v>
      </c>
      <c r="H3" s="82" t="s">
        <v>55</v>
      </c>
      <c r="I3" s="82"/>
    </row>
    <row r="4" spans="1:9" x14ac:dyDescent="0.2">
      <c r="A4" s="48" t="s">
        <v>16</v>
      </c>
      <c r="B4" s="46" t="s">
        <v>40</v>
      </c>
      <c r="C4" s="79"/>
      <c r="D4" s="79"/>
      <c r="E4" s="80"/>
      <c r="F4" s="48"/>
      <c r="G4" s="81" t="s">
        <v>18</v>
      </c>
      <c r="H4" s="46" t="s">
        <v>42</v>
      </c>
      <c r="I4" s="79"/>
    </row>
    <row r="5" spans="1:9" x14ac:dyDescent="0.2">
      <c r="A5" s="48" t="s">
        <v>17</v>
      </c>
      <c r="B5" s="46" t="s">
        <v>41</v>
      </c>
      <c r="C5" s="82"/>
      <c r="D5" s="82"/>
      <c r="E5" s="80"/>
      <c r="F5" s="48"/>
      <c r="G5" s="81" t="s">
        <v>19</v>
      </c>
      <c r="H5" s="47" t="s">
        <v>43</v>
      </c>
      <c r="I5" s="82"/>
    </row>
    <row r="6" spans="1:9" x14ac:dyDescent="0.2">
      <c r="A6" s="48"/>
      <c r="B6" s="48"/>
      <c r="C6" s="48"/>
      <c r="D6" s="48"/>
      <c r="E6" s="48"/>
      <c r="F6" s="48"/>
      <c r="G6" s="48"/>
      <c r="H6" s="48"/>
      <c r="I6" s="48"/>
    </row>
    <row r="7" spans="1:9" x14ac:dyDescent="0.2">
      <c r="A7" s="48"/>
      <c r="B7" s="48"/>
      <c r="C7" s="48"/>
      <c r="D7" s="48"/>
      <c r="E7" s="48"/>
      <c r="F7" s="48"/>
      <c r="G7" s="48"/>
      <c r="H7" s="48"/>
      <c r="I7" s="48"/>
    </row>
    <row r="8" spans="1:9" x14ac:dyDescent="0.2">
      <c r="A8" s="48" t="s">
        <v>20</v>
      </c>
      <c r="B8" s="48"/>
      <c r="C8" s="80"/>
      <c r="D8" s="80"/>
      <c r="E8" s="80"/>
      <c r="F8" s="80"/>
      <c r="G8" s="80"/>
      <c r="H8" s="80"/>
      <c r="I8" s="80"/>
    </row>
    <row r="9" spans="1:9" x14ac:dyDescent="0.2">
      <c r="A9" s="48" t="s">
        <v>44</v>
      </c>
      <c r="B9" s="48"/>
      <c r="C9" s="80"/>
      <c r="D9" s="80"/>
      <c r="E9" s="80"/>
      <c r="F9" s="80"/>
      <c r="G9" s="80"/>
      <c r="H9" s="80"/>
      <c r="I9" s="80"/>
    </row>
    <row r="10" spans="1:9" x14ac:dyDescent="0.2">
      <c r="A10" s="48" t="s">
        <v>45</v>
      </c>
      <c r="B10" s="48"/>
      <c r="C10" s="80"/>
      <c r="D10" s="80"/>
      <c r="E10" s="80"/>
      <c r="F10" s="80"/>
      <c r="G10" s="80"/>
      <c r="H10" s="80"/>
      <c r="I10" s="80"/>
    </row>
    <row r="11" spans="1:9" x14ac:dyDescent="0.2">
      <c r="A11" s="48" t="s">
        <v>21</v>
      </c>
      <c r="B11" s="48"/>
      <c r="C11" s="80"/>
      <c r="D11" s="80"/>
      <c r="E11" s="80"/>
      <c r="F11" s="80"/>
      <c r="G11" s="80"/>
      <c r="H11" s="80"/>
      <c r="I11" s="80"/>
    </row>
    <row r="12" spans="1:9" x14ac:dyDescent="0.2">
      <c r="A12" s="83" t="s">
        <v>46</v>
      </c>
      <c r="B12" s="48"/>
      <c r="C12" s="80"/>
      <c r="D12" s="80"/>
      <c r="E12" s="80"/>
      <c r="F12" s="80"/>
      <c r="G12" s="80"/>
      <c r="H12" s="80"/>
      <c r="I12" s="80"/>
    </row>
    <row r="13" spans="1:9" x14ac:dyDescent="0.2">
      <c r="A13" s="48" t="s">
        <v>23</v>
      </c>
      <c r="B13" s="48"/>
      <c r="C13" s="80"/>
      <c r="D13" s="80"/>
      <c r="E13" s="80"/>
      <c r="F13" s="80"/>
      <c r="G13" s="80"/>
      <c r="H13" s="80"/>
      <c r="I13" s="80"/>
    </row>
    <row r="14" spans="1:9" x14ac:dyDescent="0.2">
      <c r="A14" s="84" t="s">
        <v>47</v>
      </c>
      <c r="B14" s="48"/>
      <c r="C14" s="80"/>
      <c r="D14" s="80"/>
      <c r="E14" s="80"/>
      <c r="F14" s="80"/>
      <c r="G14" s="80"/>
      <c r="H14" s="80"/>
      <c r="I14" s="80"/>
    </row>
    <row r="15" spans="1:9" x14ac:dyDescent="0.2">
      <c r="A15" s="85" t="s">
        <v>35</v>
      </c>
      <c r="B15" s="48"/>
      <c r="C15" s="80"/>
      <c r="D15" s="80"/>
      <c r="E15" s="80"/>
      <c r="F15" s="80"/>
      <c r="G15" s="80"/>
      <c r="H15" s="80"/>
      <c r="I15" s="80"/>
    </row>
    <row r="16" spans="1:9" x14ac:dyDescent="0.2">
      <c r="A16" s="48"/>
      <c r="B16" s="48"/>
      <c r="C16" s="80"/>
      <c r="D16" s="80"/>
      <c r="E16" s="80"/>
      <c r="F16" s="80"/>
      <c r="G16" s="80"/>
      <c r="H16" s="80"/>
      <c r="I16" s="80"/>
    </row>
    <row r="17" spans="1:9" x14ac:dyDescent="0.2">
      <c r="A17" s="85" t="s">
        <v>32</v>
      </c>
      <c r="B17" s="48"/>
      <c r="C17" s="80"/>
      <c r="D17" s="80"/>
      <c r="E17" s="80"/>
      <c r="F17" s="80"/>
      <c r="G17" s="80"/>
      <c r="H17" s="80"/>
      <c r="I17" s="80"/>
    </row>
    <row r="18" spans="1:9" x14ac:dyDescent="0.2">
      <c r="A18" s="134" t="s">
        <v>411</v>
      </c>
      <c r="B18" s="80"/>
      <c r="C18" s="80"/>
      <c r="D18" s="80"/>
      <c r="E18" s="80"/>
      <c r="F18" s="80"/>
      <c r="G18" s="80"/>
      <c r="H18" s="80"/>
      <c r="I18" s="80"/>
    </row>
    <row r="19" spans="1:9" x14ac:dyDescent="0.2">
      <c r="A19" s="209" t="s">
        <v>12</v>
      </c>
      <c r="B19" s="210"/>
      <c r="C19" s="210"/>
      <c r="D19" s="210"/>
      <c r="E19" s="210"/>
      <c r="F19" s="210"/>
      <c r="G19" s="210"/>
      <c r="H19" s="210"/>
      <c r="I19" s="211"/>
    </row>
    <row r="20" spans="1:9" x14ac:dyDescent="0.2">
      <c r="A20" s="86"/>
      <c r="B20" s="87"/>
      <c r="C20" s="88" t="s">
        <v>27</v>
      </c>
      <c r="D20" s="88" t="s">
        <v>28</v>
      </c>
      <c r="E20" s="88" t="s">
        <v>29</v>
      </c>
      <c r="F20" s="88" t="s">
        <v>30</v>
      </c>
      <c r="G20" s="88" t="s">
        <v>31</v>
      </c>
      <c r="H20" s="88" t="s">
        <v>34</v>
      </c>
      <c r="I20" s="88" t="s">
        <v>37</v>
      </c>
    </row>
    <row r="21" spans="1:9" x14ac:dyDescent="0.2">
      <c r="A21" s="86"/>
      <c r="B21" s="87"/>
      <c r="C21" s="89" t="s">
        <v>10</v>
      </c>
      <c r="D21" s="90" t="s">
        <v>10</v>
      </c>
      <c r="E21" s="89" t="s">
        <v>10</v>
      </c>
      <c r="F21" s="89" t="s">
        <v>10</v>
      </c>
      <c r="G21" s="89" t="s">
        <v>11</v>
      </c>
      <c r="H21" s="89" t="s">
        <v>11</v>
      </c>
      <c r="I21" s="89" t="s">
        <v>11</v>
      </c>
    </row>
    <row r="22" spans="1:9" x14ac:dyDescent="0.2">
      <c r="A22" s="86" t="s">
        <v>0</v>
      </c>
      <c r="B22" s="87"/>
      <c r="C22" s="91">
        <v>1626083</v>
      </c>
      <c r="D22" s="68">
        <v>1626083</v>
      </c>
      <c r="E22" s="68">
        <v>1952117</v>
      </c>
      <c r="F22" s="68">
        <v>1952117</v>
      </c>
      <c r="G22" s="68">
        <v>2111339</v>
      </c>
      <c r="H22" s="68">
        <v>2111339</v>
      </c>
      <c r="I22" s="68">
        <v>2111339</v>
      </c>
    </row>
    <row r="23" spans="1:9" x14ac:dyDescent="0.2">
      <c r="A23" s="86" t="s">
        <v>1</v>
      </c>
      <c r="B23" s="87"/>
      <c r="C23" s="91">
        <v>40060</v>
      </c>
      <c r="D23" s="68">
        <f t="shared" ref="D23:I23" si="0">C34</f>
        <v>10521</v>
      </c>
      <c r="E23" s="68">
        <f t="shared" si="0"/>
        <v>46180</v>
      </c>
      <c r="F23" s="68">
        <f t="shared" si="0"/>
        <v>100367</v>
      </c>
      <c r="G23" s="68">
        <f t="shared" si="0"/>
        <v>154180</v>
      </c>
      <c r="H23" s="68">
        <f t="shared" si="0"/>
        <v>0</v>
      </c>
      <c r="I23" s="68">
        <f t="shared" si="0"/>
        <v>0</v>
      </c>
    </row>
    <row r="24" spans="1:9" x14ac:dyDescent="0.2">
      <c r="A24" s="86" t="s">
        <v>2</v>
      </c>
      <c r="B24" s="87"/>
      <c r="C24" s="91">
        <v>345</v>
      </c>
      <c r="D24" s="68">
        <v>402</v>
      </c>
      <c r="E24" s="68">
        <v>504</v>
      </c>
      <c r="F24" s="68">
        <v>3137</v>
      </c>
      <c r="G24" s="68">
        <v>3000</v>
      </c>
      <c r="H24" s="68">
        <v>3000</v>
      </c>
      <c r="I24" s="68">
        <v>3000</v>
      </c>
    </row>
    <row r="25" spans="1:9" x14ac:dyDescent="0.2">
      <c r="A25" s="86" t="s">
        <v>3</v>
      </c>
      <c r="B25" s="87"/>
      <c r="C25" s="91">
        <v>1281179</v>
      </c>
      <c r="D25" s="68">
        <v>1408386</v>
      </c>
      <c r="E25" s="68">
        <v>1509989</v>
      </c>
      <c r="F25" s="91">
        <v>1861830</v>
      </c>
      <c r="G25" s="68">
        <v>2111339</v>
      </c>
      <c r="H25" s="68">
        <v>2111339</v>
      </c>
      <c r="I25" s="68">
        <v>2111339</v>
      </c>
    </row>
    <row r="26" spans="1:9" x14ac:dyDescent="0.2">
      <c r="A26" s="86"/>
      <c r="B26" s="87"/>
      <c r="C26" s="91"/>
      <c r="D26" s="68"/>
      <c r="E26" s="68"/>
      <c r="F26" s="68"/>
      <c r="G26" s="68"/>
      <c r="H26" s="68"/>
      <c r="I26" s="68"/>
    </row>
    <row r="27" spans="1:9" x14ac:dyDescent="0.2">
      <c r="A27" s="86" t="s">
        <v>4</v>
      </c>
      <c r="B27" s="82"/>
      <c r="C27" s="92"/>
      <c r="D27" s="92"/>
      <c r="E27" s="92"/>
      <c r="F27" s="92"/>
      <c r="G27" s="92"/>
      <c r="H27" s="92"/>
      <c r="I27" s="91"/>
    </row>
    <row r="28" spans="1:9" x14ac:dyDescent="0.2">
      <c r="A28" s="93" t="s">
        <v>36</v>
      </c>
      <c r="B28" s="87"/>
      <c r="C28" s="91"/>
      <c r="D28" s="94"/>
      <c r="E28" s="92"/>
      <c r="F28" s="92"/>
      <c r="G28" s="92"/>
      <c r="H28" s="92"/>
      <c r="I28" s="91"/>
    </row>
    <row r="29" spans="1:9" x14ac:dyDescent="0.2">
      <c r="A29" s="95"/>
      <c r="B29" s="96"/>
      <c r="C29" s="91">
        <v>1251295</v>
      </c>
      <c r="D29" s="68">
        <v>1443643</v>
      </c>
      <c r="E29" s="68">
        <v>1563672</v>
      </c>
      <c r="F29" s="68">
        <v>1912506</v>
      </c>
      <c r="G29" s="68">
        <v>1954159</v>
      </c>
      <c r="H29" s="68">
        <v>2108339</v>
      </c>
      <c r="I29" s="68">
        <v>2108339</v>
      </c>
    </row>
    <row r="30" spans="1:9" x14ac:dyDescent="0.2">
      <c r="A30" s="95"/>
      <c r="B30" s="96"/>
      <c r="C30" s="91"/>
      <c r="D30" s="68"/>
      <c r="E30" s="68"/>
      <c r="F30" s="68"/>
      <c r="G30" s="68"/>
      <c r="H30" s="68"/>
      <c r="I30" s="68"/>
    </row>
    <row r="31" spans="1:9" x14ac:dyDescent="0.2">
      <c r="A31" s="95"/>
      <c r="B31" s="96"/>
      <c r="C31" s="91"/>
      <c r="D31" s="68"/>
      <c r="E31" s="68"/>
      <c r="F31" s="68"/>
      <c r="G31" s="68"/>
      <c r="H31" s="68"/>
      <c r="I31" s="68"/>
    </row>
    <row r="32" spans="1:9" x14ac:dyDescent="0.2">
      <c r="A32" s="86" t="s">
        <v>5</v>
      </c>
      <c r="B32" s="87"/>
      <c r="C32" s="91">
        <f t="shared" ref="C32:I32" si="1">SUM(C29:C31)</f>
        <v>1251295</v>
      </c>
      <c r="D32" s="91">
        <f t="shared" si="1"/>
        <v>1443643</v>
      </c>
      <c r="E32" s="91">
        <f t="shared" si="1"/>
        <v>1563672</v>
      </c>
      <c r="F32" s="91">
        <f t="shared" si="1"/>
        <v>1912506</v>
      </c>
      <c r="G32" s="91">
        <f t="shared" si="1"/>
        <v>1954159</v>
      </c>
      <c r="H32" s="91">
        <f t="shared" si="1"/>
        <v>2108339</v>
      </c>
      <c r="I32" s="91">
        <f t="shared" si="1"/>
        <v>2108339</v>
      </c>
    </row>
    <row r="33" spans="1:9" x14ac:dyDescent="0.2">
      <c r="A33" s="86"/>
      <c r="B33" s="87"/>
      <c r="C33" s="91"/>
      <c r="D33" s="68"/>
      <c r="E33" s="68"/>
      <c r="F33" s="68"/>
      <c r="G33" s="68"/>
      <c r="H33" s="68"/>
      <c r="I33" s="68"/>
    </row>
    <row r="34" spans="1:9" x14ac:dyDescent="0.2">
      <c r="A34" s="86" t="s">
        <v>7</v>
      </c>
      <c r="B34" s="87"/>
      <c r="C34" s="91">
        <f>+C23+C24-C25+C32</f>
        <v>10521</v>
      </c>
      <c r="D34" s="91">
        <f t="shared" ref="D34:I34" si="2">+D23+D24-D25+D32</f>
        <v>46180</v>
      </c>
      <c r="E34" s="91">
        <f>+E23+E24-E25+E32</f>
        <v>100367</v>
      </c>
      <c r="F34" s="91">
        <f t="shared" si="2"/>
        <v>154180</v>
      </c>
      <c r="G34" s="91">
        <f>+G23+G24-G25+G32</f>
        <v>0</v>
      </c>
      <c r="H34" s="91">
        <f>+H23+H24-H25+H32</f>
        <v>0</v>
      </c>
      <c r="I34" s="91">
        <f t="shared" si="2"/>
        <v>0</v>
      </c>
    </row>
    <row r="35" spans="1:9" x14ac:dyDescent="0.2">
      <c r="A35" s="95"/>
      <c r="B35" s="96"/>
      <c r="C35" s="97"/>
      <c r="D35" s="69"/>
      <c r="E35" s="69"/>
      <c r="F35" s="68"/>
      <c r="G35" s="68"/>
      <c r="H35" s="68"/>
      <c r="I35" s="68"/>
    </row>
    <row r="36" spans="1:9" x14ac:dyDescent="0.2">
      <c r="A36" s="86" t="s">
        <v>24</v>
      </c>
      <c r="B36" s="87"/>
      <c r="C36" s="97">
        <v>18499</v>
      </c>
      <c r="D36" s="69">
        <v>51527</v>
      </c>
      <c r="E36" s="69">
        <v>125589</v>
      </c>
      <c r="F36" s="68">
        <v>169022</v>
      </c>
      <c r="G36" s="68"/>
      <c r="H36" s="68"/>
      <c r="I36" s="68"/>
    </row>
    <row r="37" spans="1:9" x14ac:dyDescent="0.2">
      <c r="A37" s="95"/>
      <c r="B37" s="96"/>
      <c r="C37" s="97"/>
      <c r="D37" s="69"/>
      <c r="E37" s="69"/>
      <c r="F37" s="68"/>
      <c r="G37" s="68"/>
      <c r="H37" s="68"/>
      <c r="I37" s="68"/>
    </row>
    <row r="38" spans="1:9" x14ac:dyDescent="0.2">
      <c r="A38" s="86" t="s">
        <v>25</v>
      </c>
      <c r="B38" s="98"/>
      <c r="C38" s="99">
        <f>C34-C36</f>
        <v>-7978</v>
      </c>
      <c r="D38" s="99">
        <f t="shared" ref="D38:I38" si="3">D34-D36</f>
        <v>-5347</v>
      </c>
      <c r="E38" s="99">
        <f t="shared" si="3"/>
        <v>-25222</v>
      </c>
      <c r="F38" s="100">
        <f t="shared" si="3"/>
        <v>-14842</v>
      </c>
      <c r="G38" s="100">
        <f t="shared" si="3"/>
        <v>0</v>
      </c>
      <c r="H38" s="100">
        <f t="shared" si="3"/>
        <v>0</v>
      </c>
      <c r="I38" s="100">
        <f t="shared" si="3"/>
        <v>0</v>
      </c>
    </row>
    <row r="39" spans="1:9" x14ac:dyDescent="0.2">
      <c r="A39" s="101"/>
      <c r="B39" s="101"/>
      <c r="C39" s="102"/>
      <c r="D39" s="102"/>
      <c r="E39" s="102"/>
      <c r="F39" s="102"/>
      <c r="G39" s="102"/>
      <c r="H39" s="102"/>
      <c r="I39" s="102"/>
    </row>
    <row r="40" spans="1:9" x14ac:dyDescent="0.2">
      <c r="A40" s="103" t="s">
        <v>26</v>
      </c>
      <c r="B40" s="79"/>
      <c r="C40" s="104"/>
      <c r="D40" s="104"/>
      <c r="E40" s="104"/>
      <c r="F40" s="104"/>
      <c r="G40" s="104"/>
      <c r="H40" s="104"/>
      <c r="I40" s="104"/>
    </row>
    <row r="41" spans="1:9" x14ac:dyDescent="0.2">
      <c r="A41" s="105" t="s">
        <v>33</v>
      </c>
      <c r="B41" s="96"/>
      <c r="C41" s="69"/>
      <c r="D41" s="69"/>
      <c r="E41" s="69"/>
      <c r="F41" s="69"/>
      <c r="G41" s="69"/>
      <c r="H41" s="69"/>
      <c r="I41" s="69"/>
    </row>
    <row r="42" spans="1:9" x14ac:dyDescent="0.2">
      <c r="A42" s="86"/>
      <c r="B42" s="87"/>
      <c r="C42" s="68"/>
      <c r="D42" s="68"/>
      <c r="E42" s="68"/>
      <c r="F42" s="68"/>
      <c r="G42" s="68"/>
      <c r="H42" s="68"/>
      <c r="I42" s="68"/>
    </row>
    <row r="43" spans="1:9" x14ac:dyDescent="0.2">
      <c r="A43" s="86" t="s">
        <v>6</v>
      </c>
      <c r="B43" s="87"/>
      <c r="C43" s="68"/>
      <c r="D43" s="68"/>
      <c r="E43" s="68"/>
      <c r="F43" s="68"/>
      <c r="G43" s="68"/>
      <c r="H43" s="68"/>
      <c r="I43" s="68"/>
    </row>
    <row r="44" spans="1:9" x14ac:dyDescent="0.2">
      <c r="A44" s="86"/>
      <c r="B44" s="87"/>
      <c r="C44" s="68"/>
      <c r="D44" s="68"/>
      <c r="E44" s="68"/>
      <c r="F44" s="68"/>
      <c r="G44" s="68"/>
      <c r="H44" s="68"/>
      <c r="I44" s="68"/>
    </row>
    <row r="45" spans="1:9" x14ac:dyDescent="0.2">
      <c r="A45" s="106" t="s">
        <v>8</v>
      </c>
      <c r="B45" s="98"/>
      <c r="C45" s="68"/>
      <c r="D45" s="68"/>
      <c r="E45" s="68"/>
      <c r="F45" s="68"/>
      <c r="G45" s="68"/>
      <c r="H45" s="68"/>
      <c r="I45" s="68"/>
    </row>
    <row r="46" spans="1:9" x14ac:dyDescent="0.2">
      <c r="A46" s="107" t="s">
        <v>9</v>
      </c>
      <c r="B46" s="108"/>
      <c r="C46" s="68"/>
      <c r="D46" s="68"/>
      <c r="E46" s="68"/>
      <c r="F46" s="68"/>
      <c r="G46" s="68"/>
      <c r="H46" s="68"/>
      <c r="I46" s="68"/>
    </row>
  </sheetData>
  <sheetProtection selectLockedCells="1"/>
  <mergeCells count="1">
    <mergeCell ref="A19:I19"/>
  </mergeCells>
  <printOptions horizontalCentered="1"/>
  <pageMargins left="0.75" right="0.75" top="0.6" bottom="0.55000000000000004" header="0.28000000000000003" footer="0.16"/>
  <pageSetup scale="91"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zoomScaleNormal="100" workbookViewId="0">
      <selection activeCell="B25" sqref="B25"/>
    </sheetView>
  </sheetViews>
  <sheetFormatPr defaultColWidth="9.140625" defaultRowHeight="12.75" x14ac:dyDescent="0.2"/>
  <cols>
    <col min="1" max="2" width="14.7109375" style="40" customWidth="1"/>
    <col min="3" max="8" width="14" style="40" customWidth="1"/>
    <col min="9" max="9" width="13.140625" style="40" customWidth="1"/>
    <col min="10" max="10" width="9.140625" style="40"/>
    <col min="11" max="11" width="62.140625" style="40" customWidth="1"/>
    <col min="12" max="16384" width="9.140625" style="40"/>
  </cols>
  <sheetData>
    <row r="1" spans="1:10" x14ac:dyDescent="0.2">
      <c r="A1" s="113"/>
      <c r="B1" s="113"/>
      <c r="C1" s="113"/>
      <c r="D1" s="113"/>
      <c r="E1" s="113"/>
      <c r="F1" s="113"/>
      <c r="G1" s="113"/>
      <c r="H1" s="113"/>
      <c r="I1" s="113"/>
    </row>
    <row r="2" spans="1:10" x14ac:dyDescent="0.2">
      <c r="A2" s="113" t="s">
        <v>13</v>
      </c>
      <c r="B2" s="52" t="s">
        <v>38</v>
      </c>
      <c r="C2" s="52"/>
      <c r="D2" s="52"/>
      <c r="E2" s="114"/>
      <c r="F2" s="113"/>
      <c r="G2" s="115" t="s">
        <v>14</v>
      </c>
      <c r="H2" s="50" t="s">
        <v>391</v>
      </c>
      <c r="I2" s="52"/>
    </row>
    <row r="3" spans="1:10" x14ac:dyDescent="0.2">
      <c r="A3" s="113" t="s">
        <v>22</v>
      </c>
      <c r="B3" s="50" t="s">
        <v>392</v>
      </c>
      <c r="C3" s="52"/>
      <c r="D3" s="52"/>
      <c r="E3" s="114"/>
      <c r="F3" s="113"/>
      <c r="G3" s="115" t="s">
        <v>15</v>
      </c>
      <c r="H3" s="70" t="s">
        <v>393</v>
      </c>
      <c r="I3" s="53"/>
    </row>
    <row r="4" spans="1:10" x14ac:dyDescent="0.2">
      <c r="A4" s="113" t="s">
        <v>16</v>
      </c>
      <c r="B4" s="52" t="s">
        <v>402</v>
      </c>
      <c r="C4" s="52"/>
      <c r="D4" s="52"/>
      <c r="E4" s="114"/>
      <c r="F4" s="113"/>
      <c r="G4" s="115" t="s">
        <v>18</v>
      </c>
      <c r="H4" s="52" t="s">
        <v>42</v>
      </c>
      <c r="I4" s="52"/>
    </row>
    <row r="5" spans="1:10" x14ac:dyDescent="0.2">
      <c r="A5" s="113" t="s">
        <v>17</v>
      </c>
      <c r="B5" s="52" t="s">
        <v>403</v>
      </c>
      <c r="C5" s="53"/>
      <c r="D5" s="53"/>
      <c r="E5" s="114"/>
      <c r="F5" s="113"/>
      <c r="G5" s="115" t="s">
        <v>19</v>
      </c>
      <c r="H5" s="53" t="s">
        <v>404</v>
      </c>
      <c r="I5" s="53"/>
    </row>
    <row r="6" spans="1:10" x14ac:dyDescent="0.2">
      <c r="A6" s="113"/>
      <c r="B6" s="113"/>
      <c r="C6" s="113"/>
      <c r="D6" s="113"/>
      <c r="E6" s="113"/>
      <c r="F6" s="113"/>
      <c r="G6" s="113"/>
      <c r="H6" s="113"/>
      <c r="I6" s="113"/>
    </row>
    <row r="7" spans="1:10" x14ac:dyDescent="0.2">
      <c r="A7" s="113"/>
      <c r="B7" s="113"/>
      <c r="C7" s="113"/>
      <c r="D7" s="113"/>
      <c r="E7" s="113"/>
      <c r="F7" s="113"/>
      <c r="G7" s="113"/>
      <c r="H7" s="113"/>
      <c r="I7" s="113"/>
    </row>
    <row r="8" spans="1:10" x14ac:dyDescent="0.2">
      <c r="A8" s="113" t="s">
        <v>20</v>
      </c>
      <c r="B8" s="113"/>
      <c r="C8" s="114"/>
      <c r="D8" s="114"/>
      <c r="E8" s="114"/>
      <c r="F8" s="114"/>
      <c r="G8" s="114"/>
      <c r="H8" s="114"/>
      <c r="I8" s="114"/>
    </row>
    <row r="9" spans="1:10" ht="18" customHeight="1" x14ac:dyDescent="0.2">
      <c r="A9" s="225" t="s">
        <v>398</v>
      </c>
      <c r="B9" s="225"/>
      <c r="C9" s="225"/>
      <c r="D9" s="225"/>
      <c r="E9" s="225"/>
      <c r="F9" s="225"/>
      <c r="G9" s="225"/>
      <c r="H9" s="225"/>
      <c r="I9" s="225"/>
      <c r="J9" s="151"/>
    </row>
    <row r="10" spans="1:10" ht="16.5" customHeight="1" x14ac:dyDescent="0.2">
      <c r="A10" s="113" t="s">
        <v>21</v>
      </c>
      <c r="B10" s="113"/>
      <c r="C10" s="114"/>
      <c r="D10" s="114"/>
      <c r="E10" s="114"/>
      <c r="F10" s="114"/>
      <c r="G10" s="114"/>
      <c r="H10" s="114"/>
      <c r="I10" s="114"/>
    </row>
    <row r="11" spans="1:10" ht="16.5" customHeight="1" x14ac:dyDescent="0.2">
      <c r="A11" s="226" t="s">
        <v>405</v>
      </c>
      <c r="B11" s="226"/>
      <c r="C11" s="226"/>
      <c r="D11" s="226"/>
      <c r="E11" s="226"/>
      <c r="F11" s="226"/>
      <c r="G11" s="226"/>
      <c r="H11" s="226"/>
      <c r="I11" s="226"/>
    </row>
    <row r="12" spans="1:10" ht="16.5" customHeight="1" x14ac:dyDescent="0.2">
      <c r="A12" s="113" t="s">
        <v>23</v>
      </c>
      <c r="B12" s="113"/>
      <c r="C12" s="114"/>
      <c r="D12" s="114"/>
      <c r="E12" s="114"/>
      <c r="F12" s="114"/>
      <c r="G12" s="114"/>
      <c r="H12" s="114"/>
      <c r="I12" s="114"/>
    </row>
    <row r="13" spans="1:10" ht="16.5" customHeight="1" x14ac:dyDescent="0.2">
      <c r="A13" s="227" t="s">
        <v>399</v>
      </c>
      <c r="B13" s="227"/>
      <c r="C13" s="227"/>
      <c r="D13" s="227"/>
      <c r="E13" s="227"/>
      <c r="F13" s="227"/>
      <c r="G13" s="227"/>
      <c r="H13" s="227"/>
      <c r="I13" s="227"/>
    </row>
    <row r="14" spans="1:10" x14ac:dyDescent="0.2">
      <c r="A14" s="116" t="s">
        <v>35</v>
      </c>
      <c r="B14" s="113"/>
      <c r="C14" s="114"/>
      <c r="D14" s="114"/>
      <c r="E14" s="114"/>
      <c r="F14" s="114"/>
      <c r="G14" s="114"/>
      <c r="H14" s="114"/>
      <c r="I14" s="114"/>
    </row>
    <row r="15" spans="1:10" x14ac:dyDescent="0.2">
      <c r="A15" s="113"/>
      <c r="B15" s="113"/>
      <c r="C15" s="114"/>
      <c r="D15" s="114"/>
      <c r="E15" s="114"/>
      <c r="F15" s="114"/>
      <c r="G15" s="114"/>
      <c r="H15" s="114"/>
      <c r="I15" s="114"/>
    </row>
    <row r="16" spans="1:10" x14ac:dyDescent="0.2">
      <c r="A16" s="116" t="s">
        <v>32</v>
      </c>
      <c r="B16" s="113"/>
      <c r="C16" s="114"/>
      <c r="D16" s="114"/>
      <c r="E16" s="114"/>
      <c r="F16" s="114"/>
      <c r="G16" s="114"/>
      <c r="H16" s="114"/>
      <c r="I16" s="114"/>
    </row>
    <row r="17" spans="1:11" x14ac:dyDescent="0.2">
      <c r="A17" s="114"/>
      <c r="B17" s="114"/>
      <c r="C17" s="114"/>
      <c r="D17" s="114"/>
      <c r="E17" s="114"/>
      <c r="F17" s="114"/>
      <c r="G17" s="114"/>
      <c r="H17" s="114"/>
      <c r="I17" s="114"/>
    </row>
    <row r="18" spans="1:11" x14ac:dyDescent="0.2">
      <c r="A18" s="228" t="s">
        <v>12</v>
      </c>
      <c r="B18" s="229"/>
      <c r="C18" s="229"/>
      <c r="D18" s="229"/>
      <c r="E18" s="229"/>
      <c r="F18" s="229"/>
      <c r="G18" s="229"/>
      <c r="H18" s="229"/>
      <c r="I18" s="230"/>
    </row>
    <row r="19" spans="1:11" x14ac:dyDescent="0.2">
      <c r="A19" s="117"/>
      <c r="B19" s="118"/>
      <c r="C19" s="119" t="s">
        <v>27</v>
      </c>
      <c r="D19" s="119" t="s">
        <v>28</v>
      </c>
      <c r="E19" s="119" t="s">
        <v>29</v>
      </c>
      <c r="F19" s="119" t="s">
        <v>30</v>
      </c>
      <c r="G19" s="119" t="s">
        <v>31</v>
      </c>
      <c r="H19" s="119" t="s">
        <v>34</v>
      </c>
      <c r="I19" s="119" t="s">
        <v>37</v>
      </c>
    </row>
    <row r="20" spans="1:11" x14ac:dyDescent="0.2">
      <c r="A20" s="117"/>
      <c r="B20" s="118"/>
      <c r="C20" s="120" t="s">
        <v>10</v>
      </c>
      <c r="D20" s="121" t="s">
        <v>10</v>
      </c>
      <c r="E20" s="120" t="s">
        <v>10</v>
      </c>
      <c r="F20" s="120" t="s">
        <v>10</v>
      </c>
      <c r="G20" s="120" t="s">
        <v>11</v>
      </c>
      <c r="H20" s="120" t="s">
        <v>11</v>
      </c>
      <c r="I20" s="120" t="s">
        <v>11</v>
      </c>
    </row>
    <row r="21" spans="1:11" x14ac:dyDescent="0.2">
      <c r="A21" s="117" t="s">
        <v>0</v>
      </c>
      <c r="B21" s="118"/>
      <c r="C21" s="68">
        <v>5189444</v>
      </c>
      <c r="D21" s="68">
        <v>5561885</v>
      </c>
      <c r="E21" s="68">
        <v>6475547</v>
      </c>
      <c r="F21" s="122">
        <v>6563662</v>
      </c>
      <c r="G21" s="206">
        <v>6858452</v>
      </c>
      <c r="H21" s="206">
        <v>6858452</v>
      </c>
      <c r="I21" s="206">
        <v>6858452</v>
      </c>
      <c r="K21" s="184"/>
    </row>
    <row r="22" spans="1:11" x14ac:dyDescent="0.2">
      <c r="A22" s="117" t="s">
        <v>1</v>
      </c>
      <c r="B22" s="118"/>
      <c r="C22" s="68">
        <v>1921068</v>
      </c>
      <c r="D22" s="68">
        <f t="shared" ref="D22:I22" si="0">C33</f>
        <v>2424364</v>
      </c>
      <c r="E22" s="68">
        <f t="shared" si="0"/>
        <v>1758207</v>
      </c>
      <c r="F22" s="68">
        <f t="shared" si="0"/>
        <v>1446788</v>
      </c>
      <c r="G22" s="68">
        <f t="shared" si="0"/>
        <v>1727686</v>
      </c>
      <c r="H22" s="68">
        <f t="shared" si="0"/>
        <v>1289073</v>
      </c>
      <c r="I22" s="68">
        <f t="shared" si="0"/>
        <v>1387460</v>
      </c>
    </row>
    <row r="23" spans="1:11" x14ac:dyDescent="0.2">
      <c r="A23" s="117" t="s">
        <v>2</v>
      </c>
      <c r="B23" s="118"/>
      <c r="C23" s="68">
        <v>4521880</v>
      </c>
      <c r="D23" s="68">
        <v>4155579</v>
      </c>
      <c r="E23" s="68">
        <v>4986318</v>
      </c>
      <c r="F23" s="122">
        <v>4790296</v>
      </c>
      <c r="G23" s="122">
        <v>4800000</v>
      </c>
      <c r="H23" s="122">
        <v>4800000</v>
      </c>
      <c r="I23" s="122">
        <v>4800000</v>
      </c>
    </row>
    <row r="24" spans="1:11" x14ac:dyDescent="0.2">
      <c r="A24" s="117" t="s">
        <v>3</v>
      </c>
      <c r="B24" s="118"/>
      <c r="C24" s="68">
        <v>4714215</v>
      </c>
      <c r="D24" s="68">
        <v>5258503</v>
      </c>
      <c r="E24" s="91">
        <v>5143973</v>
      </c>
      <c r="F24" s="123">
        <v>4375613</v>
      </c>
      <c r="G24" s="122">
        <v>4912613</v>
      </c>
      <c r="H24" s="122">
        <v>4375613</v>
      </c>
      <c r="I24" s="122">
        <v>4500000</v>
      </c>
    </row>
    <row r="25" spans="1:11" x14ac:dyDescent="0.2">
      <c r="A25" s="117"/>
      <c r="B25" s="118"/>
      <c r="C25" s="123"/>
      <c r="D25" s="122"/>
      <c r="E25" s="122"/>
      <c r="F25" s="122"/>
      <c r="G25" s="122"/>
      <c r="H25" s="122"/>
      <c r="I25" s="122"/>
    </row>
    <row r="26" spans="1:11" x14ac:dyDescent="0.2">
      <c r="A26" s="117" t="s">
        <v>4</v>
      </c>
      <c r="B26" s="53"/>
      <c r="C26" s="124"/>
      <c r="D26" s="124"/>
      <c r="E26" s="124"/>
      <c r="F26" s="124"/>
      <c r="G26" s="124"/>
      <c r="H26" s="124"/>
      <c r="I26" s="123"/>
    </row>
    <row r="27" spans="1:11" x14ac:dyDescent="0.2">
      <c r="A27" s="125" t="s">
        <v>36</v>
      </c>
      <c r="B27" s="118"/>
      <c r="C27" s="123"/>
      <c r="D27" s="126"/>
      <c r="E27" s="124"/>
      <c r="F27" s="124"/>
      <c r="G27" s="124"/>
      <c r="H27" s="124"/>
      <c r="I27" s="123"/>
    </row>
    <row r="28" spans="1:11" x14ac:dyDescent="0.2">
      <c r="A28" s="127" t="s">
        <v>104</v>
      </c>
      <c r="B28" s="128"/>
      <c r="C28" s="123">
        <v>695631</v>
      </c>
      <c r="D28" s="122">
        <v>436767</v>
      </c>
      <c r="E28" s="122">
        <v>-153764</v>
      </c>
      <c r="F28" s="122">
        <v>-37730</v>
      </c>
      <c r="G28" s="122">
        <v>-326000</v>
      </c>
      <c r="H28" s="122">
        <v>-326000</v>
      </c>
      <c r="I28" s="122">
        <v>-326000</v>
      </c>
    </row>
    <row r="29" spans="1:11" x14ac:dyDescent="0.2">
      <c r="A29" s="127" t="s">
        <v>323</v>
      </c>
      <c r="B29" s="128"/>
      <c r="C29" s="123"/>
      <c r="D29" s="122"/>
      <c r="E29" s="122"/>
      <c r="F29" s="122">
        <v>-96055</v>
      </c>
      <c r="G29" s="122"/>
      <c r="H29" s="122"/>
      <c r="I29" s="122"/>
    </row>
    <row r="30" spans="1:11" x14ac:dyDescent="0.2">
      <c r="A30" s="127"/>
      <c r="B30" s="128"/>
      <c r="C30" s="123"/>
      <c r="D30" s="122"/>
      <c r="E30" s="122"/>
      <c r="F30" s="122"/>
      <c r="G30" s="122"/>
      <c r="H30" s="122"/>
      <c r="I30" s="122"/>
    </row>
    <row r="31" spans="1:11" x14ac:dyDescent="0.2">
      <c r="A31" s="117" t="s">
        <v>5</v>
      </c>
      <c r="B31" s="118"/>
      <c r="C31" s="123">
        <f t="shared" ref="C31:I31" si="1">SUM(C28:C30)</f>
        <v>695631</v>
      </c>
      <c r="D31" s="123">
        <f t="shared" si="1"/>
        <v>436767</v>
      </c>
      <c r="E31" s="123">
        <f t="shared" si="1"/>
        <v>-153764</v>
      </c>
      <c r="F31" s="123">
        <f t="shared" si="1"/>
        <v>-133785</v>
      </c>
      <c r="G31" s="123">
        <f t="shared" si="1"/>
        <v>-326000</v>
      </c>
      <c r="H31" s="123">
        <f t="shared" si="1"/>
        <v>-326000</v>
      </c>
      <c r="I31" s="123">
        <f t="shared" si="1"/>
        <v>-326000</v>
      </c>
    </row>
    <row r="32" spans="1:11" x14ac:dyDescent="0.2">
      <c r="A32" s="117"/>
      <c r="B32" s="118"/>
      <c r="C32" s="123"/>
      <c r="D32" s="122"/>
      <c r="E32" s="122"/>
      <c r="F32" s="122"/>
      <c r="G32" s="122"/>
      <c r="H32" s="122"/>
      <c r="I32" s="122"/>
    </row>
    <row r="33" spans="1:9" x14ac:dyDescent="0.2">
      <c r="A33" s="117" t="s">
        <v>7</v>
      </c>
      <c r="B33" s="118"/>
      <c r="C33" s="123">
        <f>+C22+C23-C24+C31</f>
        <v>2424364</v>
      </c>
      <c r="D33" s="123">
        <f t="shared" ref="D33:I33" si="2">+D22+D23-D24+D31</f>
        <v>1758207</v>
      </c>
      <c r="E33" s="123">
        <f>+E22+E23-E24+E31</f>
        <v>1446788</v>
      </c>
      <c r="F33" s="123">
        <f t="shared" si="2"/>
        <v>1727686</v>
      </c>
      <c r="G33" s="123">
        <f>+G22+G23-G24+G31</f>
        <v>1289073</v>
      </c>
      <c r="H33" s="123">
        <f>+H22+H23-H24+H31</f>
        <v>1387460</v>
      </c>
      <c r="I33" s="123">
        <f t="shared" si="2"/>
        <v>1361460</v>
      </c>
    </row>
    <row r="34" spans="1:9" x14ac:dyDescent="0.2">
      <c r="A34" s="127"/>
      <c r="B34" s="128"/>
      <c r="C34" s="129"/>
      <c r="D34" s="130"/>
      <c r="E34" s="130"/>
      <c r="F34" s="122"/>
      <c r="G34" s="122"/>
      <c r="H34" s="122"/>
      <c r="I34" s="122"/>
    </row>
    <row r="35" spans="1:9" x14ac:dyDescent="0.2">
      <c r="A35" s="117" t="s">
        <v>24</v>
      </c>
      <c r="B35" s="118"/>
      <c r="C35" s="69">
        <v>411315</v>
      </c>
      <c r="D35" s="69">
        <v>736453</v>
      </c>
      <c r="E35" s="68">
        <f>183846+80021</f>
        <v>263867</v>
      </c>
      <c r="F35" s="122">
        <v>280325</v>
      </c>
      <c r="G35" s="122">
        <v>300000</v>
      </c>
      <c r="H35" s="122">
        <v>300000</v>
      </c>
      <c r="I35" s="122">
        <v>300000</v>
      </c>
    </row>
    <row r="36" spans="1:9" x14ac:dyDescent="0.2">
      <c r="A36" s="127"/>
      <c r="B36" s="128"/>
      <c r="C36" s="129"/>
      <c r="D36" s="130"/>
      <c r="E36" s="130"/>
      <c r="F36" s="122"/>
      <c r="G36" s="122"/>
      <c r="H36" s="122"/>
      <c r="I36" s="122"/>
    </row>
    <row r="37" spans="1:9" x14ac:dyDescent="0.2">
      <c r="A37" s="117" t="s">
        <v>25</v>
      </c>
      <c r="B37" s="131"/>
      <c r="C37" s="132">
        <f>C33-C35</f>
        <v>2013049</v>
      </c>
      <c r="D37" s="132">
        <f t="shared" ref="D37:I37" si="3">D33-D35</f>
        <v>1021754</v>
      </c>
      <c r="E37" s="132">
        <f t="shared" si="3"/>
        <v>1182921</v>
      </c>
      <c r="F37" s="133">
        <f t="shared" si="3"/>
        <v>1447361</v>
      </c>
      <c r="G37" s="133">
        <f t="shared" si="3"/>
        <v>989073</v>
      </c>
      <c r="H37" s="133">
        <f t="shared" si="3"/>
        <v>1087460</v>
      </c>
      <c r="I37" s="133">
        <f t="shared" si="3"/>
        <v>1061460</v>
      </c>
    </row>
    <row r="38" spans="1:9" x14ac:dyDescent="0.2">
      <c r="A38" s="135"/>
      <c r="B38" s="135"/>
      <c r="C38" s="136"/>
      <c r="D38" s="136"/>
      <c r="E38" s="136"/>
      <c r="F38" s="136"/>
      <c r="G38" s="136"/>
      <c r="H38" s="136"/>
      <c r="I38" s="136"/>
    </row>
    <row r="39" spans="1:9" x14ac:dyDescent="0.2">
      <c r="A39" s="142" t="s">
        <v>26</v>
      </c>
      <c r="B39" s="52"/>
      <c r="C39" s="143"/>
      <c r="D39" s="143"/>
      <c r="E39" s="143"/>
      <c r="F39" s="143"/>
      <c r="G39" s="143"/>
      <c r="H39" s="143"/>
      <c r="I39" s="143"/>
    </row>
    <row r="40" spans="1:9" x14ac:dyDescent="0.2">
      <c r="A40" s="144" t="s">
        <v>33</v>
      </c>
      <c r="B40" s="128"/>
      <c r="C40" s="130"/>
      <c r="D40" s="130"/>
      <c r="E40" s="130"/>
      <c r="F40" s="130"/>
      <c r="G40" s="130"/>
      <c r="H40" s="130"/>
      <c r="I40" s="130"/>
    </row>
    <row r="41" spans="1:9" x14ac:dyDescent="0.2">
      <c r="A41" s="117"/>
      <c r="B41" s="118"/>
      <c r="C41" s="122"/>
      <c r="D41" s="122"/>
      <c r="E41" s="122"/>
      <c r="F41" s="122"/>
      <c r="G41" s="122"/>
      <c r="H41" s="122"/>
      <c r="I41" s="122"/>
    </row>
    <row r="42" spans="1:9" x14ac:dyDescent="0.2">
      <c r="A42" s="117" t="s">
        <v>6</v>
      </c>
      <c r="B42" s="118"/>
      <c r="C42" s="122"/>
      <c r="D42" s="122"/>
      <c r="E42" s="122"/>
      <c r="F42" s="122"/>
      <c r="G42" s="122"/>
      <c r="H42" s="122"/>
      <c r="I42" s="122"/>
    </row>
    <row r="43" spans="1:9" x14ac:dyDescent="0.2">
      <c r="A43" s="117"/>
      <c r="B43" s="118"/>
      <c r="C43" s="122"/>
      <c r="D43" s="122"/>
      <c r="E43" s="122"/>
      <c r="F43" s="122"/>
      <c r="G43" s="122"/>
      <c r="H43" s="122"/>
      <c r="I43" s="122"/>
    </row>
    <row r="44" spans="1:9" x14ac:dyDescent="0.2">
      <c r="A44" s="145" t="s">
        <v>8</v>
      </c>
      <c r="B44" s="131"/>
      <c r="C44" s="122"/>
      <c r="D44" s="122"/>
      <c r="E44" s="122"/>
      <c r="F44" s="122"/>
      <c r="G44" s="122"/>
      <c r="H44" s="122"/>
      <c r="I44" s="122"/>
    </row>
    <row r="45" spans="1:9" x14ac:dyDescent="0.2">
      <c r="A45" s="146" t="s">
        <v>9</v>
      </c>
      <c r="B45" s="147"/>
      <c r="C45" s="122"/>
      <c r="D45" s="122"/>
      <c r="E45" s="122"/>
      <c r="F45" s="122"/>
      <c r="G45" s="122"/>
      <c r="H45" s="122"/>
      <c r="I45" s="122"/>
    </row>
  </sheetData>
  <sheetProtection selectLockedCells="1"/>
  <mergeCells count="4">
    <mergeCell ref="A9:I9"/>
    <mergeCell ref="A11:I11"/>
    <mergeCell ref="A13:I13"/>
    <mergeCell ref="A18:I18"/>
  </mergeCells>
  <printOptions horizontalCentered="1"/>
  <pageMargins left="0.75" right="0.75" top="0.6" bottom="0.55000000000000004" header="0.28000000000000003" footer="0.16"/>
  <pageSetup scale="89"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topLeftCell="A4" zoomScaleNormal="100" workbookViewId="0">
      <selection activeCell="B25" sqref="B25"/>
    </sheetView>
  </sheetViews>
  <sheetFormatPr defaultColWidth="8.85546875" defaultRowHeight="12.75" x14ac:dyDescent="0.2"/>
  <cols>
    <col min="1" max="2" width="14.7109375" style="40" customWidth="1"/>
    <col min="3" max="8" width="14" style="40" customWidth="1"/>
    <col min="9" max="9" width="13.140625" style="40" customWidth="1"/>
    <col min="10" max="16384" width="8.85546875" style="40"/>
  </cols>
  <sheetData>
    <row r="1" spans="1:9" x14ac:dyDescent="0.2">
      <c r="A1" s="113"/>
      <c r="B1" s="113"/>
      <c r="C1" s="113"/>
      <c r="D1" s="113"/>
      <c r="E1" s="113"/>
      <c r="F1" s="113"/>
      <c r="G1" s="113"/>
      <c r="H1" s="113"/>
      <c r="I1" s="113"/>
    </row>
    <row r="2" spans="1:9" x14ac:dyDescent="0.2">
      <c r="A2" s="113" t="s">
        <v>13</v>
      </c>
      <c r="B2" s="50" t="s">
        <v>38</v>
      </c>
      <c r="C2" s="52"/>
      <c r="D2" s="52"/>
      <c r="E2" s="114"/>
      <c r="F2" s="113"/>
      <c r="G2" s="115" t="s">
        <v>14</v>
      </c>
      <c r="H2" s="52" t="s">
        <v>131</v>
      </c>
      <c r="I2" s="52"/>
    </row>
    <row r="3" spans="1:9" x14ac:dyDescent="0.2">
      <c r="A3" s="113" t="s">
        <v>22</v>
      </c>
      <c r="B3" s="52" t="s">
        <v>132</v>
      </c>
      <c r="C3" s="52"/>
      <c r="D3" s="52"/>
      <c r="E3" s="114"/>
      <c r="F3" s="113"/>
      <c r="G3" s="115" t="s">
        <v>15</v>
      </c>
      <c r="H3" s="53" t="s">
        <v>133</v>
      </c>
      <c r="I3" s="53"/>
    </row>
    <row r="4" spans="1:9" x14ac:dyDescent="0.2">
      <c r="A4" s="113" t="s">
        <v>16</v>
      </c>
      <c r="B4" s="52" t="s">
        <v>134</v>
      </c>
      <c r="C4" s="52"/>
      <c r="D4" s="52"/>
      <c r="E4" s="114"/>
      <c r="F4" s="113"/>
      <c r="G4" s="115" t="s">
        <v>18</v>
      </c>
      <c r="H4" s="52" t="s">
        <v>42</v>
      </c>
      <c r="I4" s="52"/>
    </row>
    <row r="5" spans="1:9" x14ac:dyDescent="0.2">
      <c r="A5" s="113" t="s">
        <v>17</v>
      </c>
      <c r="B5" s="52" t="s">
        <v>135</v>
      </c>
      <c r="C5" s="53"/>
      <c r="D5" s="53"/>
      <c r="E5" s="114"/>
      <c r="F5" s="113"/>
      <c r="G5" s="115" t="s">
        <v>19</v>
      </c>
      <c r="H5" s="53" t="s">
        <v>136</v>
      </c>
      <c r="I5" s="53"/>
    </row>
    <row r="6" spans="1:9" x14ac:dyDescent="0.2">
      <c r="A6" s="113"/>
      <c r="B6" s="113"/>
      <c r="C6" s="113"/>
      <c r="D6" s="113"/>
      <c r="E6" s="113"/>
      <c r="F6" s="113"/>
      <c r="G6" s="113"/>
      <c r="H6" s="113"/>
      <c r="I6" s="113"/>
    </row>
    <row r="7" spans="1:9" x14ac:dyDescent="0.2">
      <c r="A7" s="113"/>
      <c r="B7" s="113"/>
      <c r="C7" s="113"/>
      <c r="D7" s="113"/>
      <c r="E7" s="113"/>
      <c r="F7" s="113"/>
      <c r="G7" s="113"/>
      <c r="H7" s="113"/>
      <c r="I7" s="113"/>
    </row>
    <row r="8" spans="1:9" x14ac:dyDescent="0.2">
      <c r="A8" s="113" t="s">
        <v>20</v>
      </c>
      <c r="B8" s="113"/>
      <c r="C8" s="114"/>
      <c r="D8" s="114"/>
      <c r="E8" s="114"/>
      <c r="F8" s="114"/>
      <c r="G8" s="114"/>
      <c r="H8" s="114"/>
      <c r="I8" s="114"/>
    </row>
    <row r="9" spans="1:9" ht="12.75" customHeight="1" x14ac:dyDescent="0.2">
      <c r="A9" s="113" t="s">
        <v>137</v>
      </c>
      <c r="B9" s="113"/>
      <c r="C9" s="114"/>
      <c r="D9" s="114"/>
      <c r="E9" s="114"/>
      <c r="F9" s="114"/>
      <c r="G9" s="114"/>
      <c r="H9" s="114"/>
      <c r="I9" s="114"/>
    </row>
    <row r="10" spans="1:9" x14ac:dyDescent="0.2">
      <c r="A10" s="113" t="s">
        <v>431</v>
      </c>
      <c r="B10" s="113"/>
      <c r="C10" s="114"/>
      <c r="D10" s="114"/>
      <c r="E10" s="114"/>
      <c r="F10" s="114"/>
      <c r="G10" s="114"/>
      <c r="H10" s="114"/>
      <c r="I10" s="114"/>
    </row>
    <row r="11" spans="1:9" x14ac:dyDescent="0.2">
      <c r="A11" s="113" t="s">
        <v>138</v>
      </c>
      <c r="B11" s="113"/>
      <c r="C11" s="114"/>
      <c r="D11" s="114"/>
      <c r="E11" s="114"/>
      <c r="F11" s="114"/>
      <c r="G11" s="114"/>
      <c r="H11" s="114"/>
      <c r="I11" s="114"/>
    </row>
    <row r="12" spans="1:9" x14ac:dyDescent="0.2">
      <c r="A12" s="113" t="s">
        <v>21</v>
      </c>
      <c r="B12" s="113"/>
      <c r="C12" s="114"/>
      <c r="D12" s="114"/>
      <c r="E12" s="114"/>
      <c r="F12" s="114"/>
      <c r="G12" s="114"/>
      <c r="H12" s="114"/>
      <c r="I12" s="114"/>
    </row>
    <row r="13" spans="1:9" x14ac:dyDescent="0.2">
      <c r="A13" s="113" t="s">
        <v>139</v>
      </c>
      <c r="B13" s="113"/>
      <c r="C13" s="114"/>
      <c r="D13" s="114"/>
      <c r="E13" s="114"/>
      <c r="F13" s="114"/>
      <c r="G13" s="114"/>
      <c r="H13" s="114"/>
      <c r="I13" s="114"/>
    </row>
    <row r="14" spans="1:9" x14ac:dyDescent="0.2">
      <c r="A14" s="113" t="s">
        <v>140</v>
      </c>
      <c r="B14" s="113"/>
      <c r="C14" s="114"/>
      <c r="D14" s="114"/>
      <c r="E14" s="114"/>
      <c r="F14" s="114"/>
      <c r="G14" s="114"/>
      <c r="H14" s="114"/>
      <c r="I14" s="114"/>
    </row>
    <row r="15" spans="1:9" x14ac:dyDescent="0.2">
      <c r="A15" s="113" t="s">
        <v>23</v>
      </c>
      <c r="B15" s="113"/>
      <c r="C15" s="114"/>
      <c r="D15" s="114"/>
      <c r="E15" s="114"/>
      <c r="F15" s="114"/>
      <c r="G15" s="114"/>
      <c r="H15" s="114"/>
      <c r="I15" s="114"/>
    </row>
    <row r="16" spans="1:9" x14ac:dyDescent="0.2">
      <c r="A16" s="113" t="s">
        <v>141</v>
      </c>
      <c r="B16" s="113"/>
      <c r="C16" s="114"/>
      <c r="D16" s="114"/>
      <c r="E16" s="114"/>
      <c r="F16" s="114"/>
      <c r="G16" s="114"/>
      <c r="H16" s="114"/>
      <c r="I16" s="114"/>
    </row>
    <row r="17" spans="1:9" x14ac:dyDescent="0.2">
      <c r="A17" s="113" t="s">
        <v>142</v>
      </c>
      <c r="B17" s="113"/>
      <c r="C17" s="114"/>
      <c r="D17" s="114"/>
      <c r="E17" s="114"/>
      <c r="F17" s="114"/>
      <c r="G17" s="114"/>
      <c r="H17" s="114"/>
      <c r="I17" s="114"/>
    </row>
    <row r="18" spans="1:9" x14ac:dyDescent="0.2">
      <c r="A18" s="116" t="s">
        <v>35</v>
      </c>
      <c r="B18" s="113"/>
      <c r="C18" s="114"/>
      <c r="D18" s="114"/>
      <c r="E18" s="114"/>
      <c r="F18" s="114"/>
      <c r="G18" s="114"/>
      <c r="H18" s="114"/>
      <c r="I18" s="114"/>
    </row>
    <row r="19" spans="1:9" x14ac:dyDescent="0.2">
      <c r="A19" s="113"/>
      <c r="B19" s="113"/>
      <c r="C19" s="114"/>
      <c r="D19" s="114"/>
      <c r="E19" s="114"/>
      <c r="F19" s="114"/>
      <c r="G19" s="114"/>
      <c r="H19" s="114"/>
      <c r="I19" s="114"/>
    </row>
    <row r="20" spans="1:9" x14ac:dyDescent="0.2">
      <c r="A20" s="198" t="s">
        <v>143</v>
      </c>
      <c r="B20" s="113"/>
      <c r="C20" s="114"/>
      <c r="D20" s="114"/>
      <c r="E20" s="114"/>
      <c r="F20" s="114"/>
      <c r="G20" s="114"/>
      <c r="H20" s="114"/>
      <c r="I20" s="114"/>
    </row>
    <row r="21" spans="1:9" ht="15.75" customHeight="1" x14ac:dyDescent="0.2">
      <c r="A21" s="114" t="s">
        <v>144</v>
      </c>
      <c r="B21" s="114"/>
      <c r="C21" s="114"/>
      <c r="D21" s="114"/>
      <c r="E21" s="114"/>
      <c r="F21" s="114"/>
      <c r="G21" s="114"/>
      <c r="H21" s="114"/>
      <c r="I21" s="114"/>
    </row>
    <row r="22" spans="1:9" x14ac:dyDescent="0.2">
      <c r="A22" s="228" t="s">
        <v>12</v>
      </c>
      <c r="B22" s="229"/>
      <c r="C22" s="229"/>
      <c r="D22" s="229"/>
      <c r="E22" s="229"/>
      <c r="F22" s="229"/>
      <c r="G22" s="229"/>
      <c r="H22" s="229"/>
      <c r="I22" s="230"/>
    </row>
    <row r="23" spans="1:9" x14ac:dyDescent="0.2">
      <c r="A23" s="117"/>
      <c r="B23" s="118"/>
      <c r="C23" s="119" t="s">
        <v>27</v>
      </c>
      <c r="D23" s="119" t="s">
        <v>28</v>
      </c>
      <c r="E23" s="119" t="s">
        <v>29</v>
      </c>
      <c r="F23" s="119" t="s">
        <v>30</v>
      </c>
      <c r="G23" s="119" t="s">
        <v>31</v>
      </c>
      <c r="H23" s="119" t="s">
        <v>34</v>
      </c>
      <c r="I23" s="119" t="s">
        <v>37</v>
      </c>
    </row>
    <row r="24" spans="1:9" x14ac:dyDescent="0.2">
      <c r="A24" s="117"/>
      <c r="B24" s="118"/>
      <c r="C24" s="120" t="s">
        <v>10</v>
      </c>
      <c r="D24" s="121" t="s">
        <v>10</v>
      </c>
      <c r="E24" s="120" t="s">
        <v>10</v>
      </c>
      <c r="F24" s="120" t="s">
        <v>10</v>
      </c>
      <c r="G24" s="120" t="s">
        <v>11</v>
      </c>
      <c r="H24" s="120" t="s">
        <v>11</v>
      </c>
      <c r="I24" s="120" t="s">
        <v>11</v>
      </c>
    </row>
    <row r="25" spans="1:9" x14ac:dyDescent="0.2">
      <c r="A25" s="117" t="s">
        <v>0</v>
      </c>
      <c r="B25" s="118"/>
      <c r="C25" s="123">
        <v>303474</v>
      </c>
      <c r="D25" s="122">
        <v>641399</v>
      </c>
      <c r="E25" s="122">
        <v>306750</v>
      </c>
      <c r="F25" s="122">
        <v>346163</v>
      </c>
      <c r="G25" s="122">
        <v>368306</v>
      </c>
      <c r="H25" s="122">
        <v>390000</v>
      </c>
      <c r="I25" s="122">
        <v>415000</v>
      </c>
    </row>
    <row r="26" spans="1:9" x14ac:dyDescent="0.2">
      <c r="A26" s="117" t="s">
        <v>1</v>
      </c>
      <c r="B26" s="118"/>
      <c r="C26" s="123">
        <v>750585</v>
      </c>
      <c r="D26" s="122">
        <f>C37</f>
        <v>819288</v>
      </c>
      <c r="E26" s="122">
        <f t="shared" ref="E26:I26" si="0">D37</f>
        <v>574137</v>
      </c>
      <c r="F26" s="122">
        <f t="shared" si="0"/>
        <v>389008</v>
      </c>
      <c r="G26" s="122">
        <f t="shared" si="0"/>
        <v>249080</v>
      </c>
      <c r="H26" s="122">
        <f t="shared" si="0"/>
        <v>174080</v>
      </c>
      <c r="I26" s="122">
        <f t="shared" si="0"/>
        <v>124080</v>
      </c>
    </row>
    <row r="27" spans="1:9" x14ac:dyDescent="0.2">
      <c r="A27" s="117" t="s">
        <v>2</v>
      </c>
      <c r="B27" s="118"/>
      <c r="C27" s="123">
        <v>335135</v>
      </c>
      <c r="D27" s="122">
        <v>292335</v>
      </c>
      <c r="E27" s="122">
        <v>249157</v>
      </c>
      <c r="F27" s="122">
        <v>201335</v>
      </c>
      <c r="G27" s="122">
        <v>250000</v>
      </c>
      <c r="H27" s="122">
        <v>350000</v>
      </c>
      <c r="I27" s="122">
        <v>450000</v>
      </c>
    </row>
    <row r="28" spans="1:9" x14ac:dyDescent="0.2">
      <c r="A28" s="117" t="s">
        <v>3</v>
      </c>
      <c r="B28" s="118"/>
      <c r="C28" s="123">
        <v>237044</v>
      </c>
      <c r="D28" s="122">
        <v>481937</v>
      </c>
      <c r="E28" s="122">
        <v>296345</v>
      </c>
      <c r="F28" s="123">
        <v>267226</v>
      </c>
      <c r="G28" s="122">
        <v>250000</v>
      </c>
      <c r="H28" s="122">
        <v>300000</v>
      </c>
      <c r="I28" s="122">
        <v>400000</v>
      </c>
    </row>
    <row r="29" spans="1:9" x14ac:dyDescent="0.2">
      <c r="A29" s="117"/>
      <c r="B29" s="118"/>
      <c r="C29" s="123"/>
      <c r="D29" s="122"/>
      <c r="E29" s="122"/>
      <c r="F29" s="122"/>
      <c r="G29" s="122"/>
      <c r="H29" s="122"/>
      <c r="I29" s="122"/>
    </row>
    <row r="30" spans="1:9" x14ac:dyDescent="0.2">
      <c r="A30" s="117" t="s">
        <v>4</v>
      </c>
      <c r="B30" s="53"/>
      <c r="C30" s="124"/>
      <c r="D30" s="124"/>
      <c r="E30" s="124"/>
      <c r="F30" s="124"/>
      <c r="G30" s="124"/>
      <c r="H30" s="124"/>
      <c r="I30" s="123"/>
    </row>
    <row r="31" spans="1:9" x14ac:dyDescent="0.2">
      <c r="A31" s="125" t="s">
        <v>36</v>
      </c>
      <c r="B31" s="118"/>
      <c r="C31" s="123"/>
      <c r="D31" s="126"/>
      <c r="E31" s="124"/>
      <c r="F31" s="124"/>
      <c r="G31" s="124"/>
      <c r="H31" s="124"/>
      <c r="I31" s="123"/>
    </row>
    <row r="32" spans="1:9" x14ac:dyDescent="0.2">
      <c r="A32" s="127" t="s">
        <v>104</v>
      </c>
      <c r="B32" s="128"/>
      <c r="C32" s="123">
        <v>-29388</v>
      </c>
      <c r="D32" s="122">
        <v>-55549</v>
      </c>
      <c r="E32" s="122">
        <v>-137941</v>
      </c>
      <c r="F32" s="122">
        <v>-3330</v>
      </c>
      <c r="G32" s="122">
        <v>-75000</v>
      </c>
      <c r="H32" s="122">
        <v>-100000</v>
      </c>
      <c r="I32" s="122">
        <v>-125000</v>
      </c>
    </row>
    <row r="33" spans="1:9" x14ac:dyDescent="0.2">
      <c r="A33" s="127" t="s">
        <v>319</v>
      </c>
      <c r="B33" s="128"/>
      <c r="C33" s="123"/>
      <c r="D33" s="122"/>
      <c r="E33" s="122"/>
      <c r="F33" s="122">
        <v>-70707</v>
      </c>
      <c r="G33" s="122"/>
      <c r="H33" s="122"/>
      <c r="I33" s="122"/>
    </row>
    <row r="34" spans="1:9" x14ac:dyDescent="0.2">
      <c r="A34" s="127"/>
      <c r="B34" s="128"/>
      <c r="C34" s="123"/>
      <c r="D34" s="122"/>
      <c r="E34" s="122"/>
      <c r="F34" s="122"/>
      <c r="G34" s="122"/>
      <c r="H34" s="122"/>
      <c r="I34" s="122"/>
    </row>
    <row r="35" spans="1:9" x14ac:dyDescent="0.2">
      <c r="A35" s="117" t="s">
        <v>5</v>
      </c>
      <c r="B35" s="118"/>
      <c r="C35" s="123">
        <f t="shared" ref="C35:I35" si="1">SUM(C32:C34)</f>
        <v>-29388</v>
      </c>
      <c r="D35" s="123">
        <f t="shared" si="1"/>
        <v>-55549</v>
      </c>
      <c r="E35" s="123">
        <f t="shared" si="1"/>
        <v>-137941</v>
      </c>
      <c r="F35" s="123">
        <f t="shared" si="1"/>
        <v>-74037</v>
      </c>
      <c r="G35" s="123">
        <f t="shared" si="1"/>
        <v>-75000</v>
      </c>
      <c r="H35" s="123">
        <f t="shared" si="1"/>
        <v>-100000</v>
      </c>
      <c r="I35" s="123">
        <f t="shared" si="1"/>
        <v>-125000</v>
      </c>
    </row>
    <row r="36" spans="1:9" x14ac:dyDescent="0.2">
      <c r="A36" s="117"/>
      <c r="B36" s="118"/>
      <c r="C36" s="123"/>
      <c r="D36" s="122"/>
      <c r="E36" s="122"/>
      <c r="F36" s="122"/>
      <c r="G36" s="122"/>
      <c r="H36" s="122"/>
      <c r="I36" s="122"/>
    </row>
    <row r="37" spans="1:9" x14ac:dyDescent="0.2">
      <c r="A37" s="117" t="s">
        <v>7</v>
      </c>
      <c r="B37" s="118"/>
      <c r="C37" s="123">
        <f>+C26+C27-C28+C35</f>
        <v>819288</v>
      </c>
      <c r="D37" s="123">
        <f t="shared" ref="D37:I37" si="2">+D26+D27-D28+D35</f>
        <v>574137</v>
      </c>
      <c r="E37" s="123">
        <f>+E26+E27-E28+E35</f>
        <v>389008</v>
      </c>
      <c r="F37" s="123">
        <f t="shared" si="2"/>
        <v>249080</v>
      </c>
      <c r="G37" s="123">
        <f>+G26+G27-G28+G35</f>
        <v>174080</v>
      </c>
      <c r="H37" s="123">
        <f>+H26+H27-H28+H35</f>
        <v>124080</v>
      </c>
      <c r="I37" s="123">
        <f t="shared" si="2"/>
        <v>49080</v>
      </c>
    </row>
    <row r="38" spans="1:9" x14ac:dyDescent="0.2">
      <c r="A38" s="127"/>
      <c r="B38" s="128"/>
      <c r="C38" s="129"/>
      <c r="D38" s="130"/>
      <c r="E38" s="130"/>
      <c r="F38" s="122"/>
      <c r="G38" s="122"/>
      <c r="H38" s="122"/>
      <c r="I38" s="122"/>
    </row>
    <row r="39" spans="1:9" x14ac:dyDescent="0.2">
      <c r="A39" s="117" t="s">
        <v>24</v>
      </c>
      <c r="B39" s="118"/>
      <c r="C39" s="129">
        <v>148014</v>
      </c>
      <c r="D39" s="130">
        <v>212544</v>
      </c>
      <c r="E39" s="130">
        <v>133992</v>
      </c>
      <c r="F39" s="122">
        <v>38553</v>
      </c>
      <c r="G39" s="122">
        <v>40000</v>
      </c>
      <c r="H39" s="122">
        <v>75000</v>
      </c>
      <c r="I39" s="122">
        <v>40000</v>
      </c>
    </row>
    <row r="40" spans="1:9" x14ac:dyDescent="0.2">
      <c r="A40" s="127"/>
      <c r="B40" s="128"/>
      <c r="C40" s="129"/>
      <c r="D40" s="130"/>
      <c r="E40" s="130"/>
      <c r="F40" s="122"/>
      <c r="G40" s="122"/>
      <c r="H40" s="122"/>
      <c r="I40" s="122"/>
    </row>
    <row r="41" spans="1:9" x14ac:dyDescent="0.2">
      <c r="A41" s="117" t="s">
        <v>25</v>
      </c>
      <c r="B41" s="131"/>
      <c r="C41" s="132">
        <f>C37-C39</f>
        <v>671274</v>
      </c>
      <c r="D41" s="132">
        <f t="shared" ref="D41:I41" si="3">D37-D39</f>
        <v>361593</v>
      </c>
      <c r="E41" s="132">
        <f t="shared" si="3"/>
        <v>255016</v>
      </c>
      <c r="F41" s="133">
        <f t="shared" si="3"/>
        <v>210527</v>
      </c>
      <c r="G41" s="133">
        <f t="shared" si="3"/>
        <v>134080</v>
      </c>
      <c r="H41" s="133">
        <f t="shared" si="3"/>
        <v>49080</v>
      </c>
      <c r="I41" s="133">
        <f t="shared" si="3"/>
        <v>9080</v>
      </c>
    </row>
    <row r="42" spans="1:9" x14ac:dyDescent="0.2">
      <c r="A42" s="135"/>
      <c r="B42" s="135"/>
      <c r="C42" s="136"/>
      <c r="D42" s="136"/>
      <c r="E42" s="136"/>
      <c r="F42" s="136"/>
      <c r="G42" s="136"/>
      <c r="H42" s="136"/>
      <c r="I42" s="136"/>
    </row>
    <row r="43" spans="1:9" x14ac:dyDescent="0.2">
      <c r="A43" s="142" t="s">
        <v>26</v>
      </c>
      <c r="B43" s="52"/>
      <c r="C43" s="143"/>
      <c r="D43" s="143"/>
      <c r="E43" s="143"/>
      <c r="F43" s="143"/>
      <c r="G43" s="143"/>
      <c r="H43" s="143"/>
      <c r="I43" s="143"/>
    </row>
    <row r="44" spans="1:9" x14ac:dyDescent="0.2">
      <c r="A44" s="144" t="s">
        <v>33</v>
      </c>
      <c r="B44" s="128"/>
      <c r="C44" s="130"/>
      <c r="D44" s="130"/>
      <c r="E44" s="130"/>
      <c r="F44" s="130"/>
      <c r="G44" s="130"/>
      <c r="H44" s="130"/>
      <c r="I44" s="130"/>
    </row>
    <row r="45" spans="1:9" x14ac:dyDescent="0.2">
      <c r="A45" s="117"/>
      <c r="B45" s="118"/>
      <c r="C45" s="122"/>
      <c r="D45" s="122"/>
      <c r="E45" s="122"/>
      <c r="F45" s="122"/>
      <c r="G45" s="122"/>
      <c r="H45" s="122"/>
      <c r="I45" s="122"/>
    </row>
    <row r="46" spans="1:9" x14ac:dyDescent="0.2">
      <c r="A46" s="117" t="s">
        <v>6</v>
      </c>
      <c r="B46" s="118"/>
      <c r="C46" s="122"/>
      <c r="D46" s="122"/>
      <c r="E46" s="122"/>
      <c r="F46" s="122"/>
      <c r="G46" s="122"/>
      <c r="H46" s="122"/>
      <c r="I46" s="122"/>
    </row>
    <row r="47" spans="1:9" x14ac:dyDescent="0.2">
      <c r="A47" s="164"/>
      <c r="B47" s="168"/>
      <c r="C47" s="41"/>
      <c r="D47" s="41"/>
      <c r="E47" s="41"/>
      <c r="F47" s="41"/>
      <c r="G47" s="41"/>
      <c r="H47" s="41"/>
      <c r="I47" s="41"/>
    </row>
    <row r="48" spans="1:9" x14ac:dyDescent="0.2">
      <c r="A48" s="193" t="s">
        <v>8</v>
      </c>
      <c r="B48" s="186"/>
      <c r="C48" s="41"/>
      <c r="D48" s="41"/>
      <c r="E48" s="41"/>
      <c r="F48" s="41"/>
      <c r="G48" s="41"/>
      <c r="H48" s="41"/>
      <c r="I48" s="41"/>
    </row>
    <row r="49" spans="1:9" x14ac:dyDescent="0.2">
      <c r="A49" s="194" t="s">
        <v>9</v>
      </c>
      <c r="B49" s="195"/>
      <c r="C49" s="41"/>
      <c r="D49" s="41"/>
      <c r="E49" s="41"/>
      <c r="F49" s="41"/>
      <c r="G49" s="41"/>
      <c r="H49" s="41"/>
      <c r="I49" s="41"/>
    </row>
  </sheetData>
  <sheetProtection selectLockedCells="1"/>
  <mergeCells count="1">
    <mergeCell ref="A22:I22"/>
  </mergeCells>
  <printOptions horizontalCentered="1"/>
  <pageMargins left="0.75" right="0.75" top="0.6" bottom="0.55000000000000004" header="0.28000000000000003" footer="0.16"/>
  <pageSetup scale="85"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topLeftCell="A7" zoomScaleNormal="100" workbookViewId="0">
      <selection activeCell="B25" sqref="B25"/>
    </sheetView>
  </sheetViews>
  <sheetFormatPr defaultRowHeight="12.75" x14ac:dyDescent="0.2"/>
  <cols>
    <col min="1" max="2" width="14.7109375" style="40" customWidth="1"/>
    <col min="3" max="8" width="14" style="40" customWidth="1"/>
    <col min="9" max="9" width="13.140625" style="40" customWidth="1"/>
    <col min="10" max="16384" width="9.140625" style="40"/>
  </cols>
  <sheetData>
    <row r="1" spans="1:9" x14ac:dyDescent="0.2">
      <c r="A1" s="113"/>
      <c r="B1" s="113"/>
      <c r="C1" s="113"/>
      <c r="D1" s="113"/>
      <c r="E1" s="113"/>
      <c r="F1" s="113"/>
      <c r="G1" s="113"/>
      <c r="H1" s="113"/>
      <c r="I1" s="113"/>
    </row>
    <row r="2" spans="1:9" x14ac:dyDescent="0.2">
      <c r="A2" s="113" t="s">
        <v>13</v>
      </c>
      <c r="B2" s="50" t="s">
        <v>38</v>
      </c>
      <c r="C2" s="52"/>
      <c r="D2" s="52"/>
      <c r="E2" s="114"/>
      <c r="F2" s="113"/>
      <c r="G2" s="115" t="s">
        <v>14</v>
      </c>
      <c r="H2" s="52" t="s">
        <v>85</v>
      </c>
      <c r="I2" s="52"/>
    </row>
    <row r="3" spans="1:9" x14ac:dyDescent="0.2">
      <c r="A3" s="113" t="s">
        <v>22</v>
      </c>
      <c r="B3" s="52" t="s">
        <v>66</v>
      </c>
      <c r="C3" s="52"/>
      <c r="D3" s="52"/>
      <c r="E3" s="114"/>
      <c r="F3" s="113"/>
      <c r="G3" s="115" t="s">
        <v>15</v>
      </c>
      <c r="H3" s="53" t="s">
        <v>86</v>
      </c>
      <c r="I3" s="53"/>
    </row>
    <row r="4" spans="1:9" x14ac:dyDescent="0.2">
      <c r="A4" s="113" t="s">
        <v>16</v>
      </c>
      <c r="B4" s="52" t="s">
        <v>87</v>
      </c>
      <c r="C4" s="52"/>
      <c r="D4" s="52"/>
      <c r="E4" s="114"/>
      <c r="F4" s="113"/>
      <c r="G4" s="115" t="s">
        <v>18</v>
      </c>
      <c r="H4" s="52" t="s">
        <v>42</v>
      </c>
      <c r="I4" s="52"/>
    </row>
    <row r="5" spans="1:9" x14ac:dyDescent="0.2">
      <c r="A5" s="113" t="s">
        <v>17</v>
      </c>
      <c r="B5" s="52" t="s">
        <v>88</v>
      </c>
      <c r="C5" s="53"/>
      <c r="D5" s="53"/>
      <c r="E5" s="114"/>
      <c r="F5" s="113"/>
      <c r="G5" s="115" t="s">
        <v>19</v>
      </c>
      <c r="H5" s="53" t="s">
        <v>89</v>
      </c>
      <c r="I5" s="53"/>
    </row>
    <row r="6" spans="1:9" x14ac:dyDescent="0.2">
      <c r="A6" s="113"/>
      <c r="B6" s="113"/>
      <c r="C6" s="113"/>
      <c r="D6" s="113"/>
      <c r="E6" s="113"/>
      <c r="F6" s="113"/>
      <c r="G6" s="113"/>
      <c r="H6" s="113"/>
      <c r="I6" s="113"/>
    </row>
    <row r="7" spans="1:9" x14ac:dyDescent="0.2">
      <c r="A7" s="113"/>
      <c r="B7" s="113"/>
      <c r="C7" s="113"/>
      <c r="D7" s="113"/>
      <c r="E7" s="113"/>
      <c r="F7" s="113"/>
      <c r="G7" s="113"/>
      <c r="H7" s="113"/>
      <c r="I7" s="113"/>
    </row>
    <row r="8" spans="1:9" x14ac:dyDescent="0.2">
      <c r="A8" s="113" t="s">
        <v>20</v>
      </c>
      <c r="B8" s="113"/>
      <c r="C8" s="114"/>
      <c r="D8" s="114"/>
      <c r="E8" s="114"/>
      <c r="F8" s="114"/>
      <c r="G8" s="114"/>
      <c r="H8" s="114"/>
      <c r="I8" s="114"/>
    </row>
    <row r="9" spans="1:9" ht="15" customHeight="1" x14ac:dyDescent="0.2">
      <c r="A9" s="113" t="s">
        <v>90</v>
      </c>
      <c r="B9" s="113"/>
      <c r="C9" s="114"/>
      <c r="D9" s="114"/>
      <c r="E9" s="114"/>
      <c r="F9" s="114"/>
      <c r="G9" s="114"/>
      <c r="H9" s="114"/>
      <c r="I9" s="114"/>
    </row>
    <row r="10" spans="1:9" ht="18" customHeight="1" x14ac:dyDescent="0.2">
      <c r="A10" s="113" t="s">
        <v>91</v>
      </c>
      <c r="B10" s="113"/>
      <c r="C10" s="114"/>
      <c r="D10" s="114"/>
      <c r="E10" s="114"/>
      <c r="F10" s="114"/>
      <c r="G10" s="114"/>
      <c r="H10" s="114"/>
      <c r="I10" s="114"/>
    </row>
    <row r="11" spans="1:9" x14ac:dyDescent="0.2">
      <c r="A11" s="113" t="s">
        <v>21</v>
      </c>
      <c r="B11" s="113"/>
      <c r="C11" s="114"/>
      <c r="D11" s="114"/>
      <c r="E11" s="114"/>
      <c r="F11" s="114"/>
      <c r="G11" s="114"/>
      <c r="H11" s="114"/>
      <c r="I11" s="114"/>
    </row>
    <row r="12" spans="1:9" ht="18" customHeight="1" x14ac:dyDescent="0.2">
      <c r="A12" s="231" t="s">
        <v>92</v>
      </c>
      <c r="B12" s="231"/>
      <c r="C12" s="231"/>
      <c r="D12" s="231"/>
      <c r="E12" s="231"/>
      <c r="F12" s="231"/>
      <c r="G12" s="231"/>
      <c r="H12" s="231"/>
      <c r="I12" s="231"/>
    </row>
    <row r="13" spans="1:9" x14ac:dyDescent="0.2">
      <c r="A13" s="113" t="s">
        <v>23</v>
      </c>
      <c r="B13" s="113"/>
      <c r="C13" s="114"/>
      <c r="D13" s="114"/>
      <c r="E13" s="114"/>
      <c r="F13" s="114"/>
      <c r="G13" s="114"/>
      <c r="H13" s="114"/>
      <c r="I13" s="114"/>
    </row>
    <row r="14" spans="1:9" ht="17.25" customHeight="1" x14ac:dyDescent="0.2">
      <c r="A14" s="219" t="s">
        <v>93</v>
      </c>
      <c r="B14" s="219"/>
      <c r="C14" s="219"/>
      <c r="D14" s="219"/>
      <c r="E14" s="219"/>
      <c r="F14" s="219"/>
      <c r="G14" s="219"/>
      <c r="H14" s="219"/>
      <c r="I14" s="219"/>
    </row>
    <row r="15" spans="1:9" x14ac:dyDescent="0.2">
      <c r="A15" s="116" t="s">
        <v>35</v>
      </c>
      <c r="B15" s="113"/>
      <c r="C15" s="114"/>
      <c r="D15" s="114"/>
      <c r="E15" s="114"/>
      <c r="F15" s="114"/>
      <c r="G15" s="114"/>
      <c r="H15" s="114"/>
      <c r="I15" s="114"/>
    </row>
    <row r="16" spans="1:9" x14ac:dyDescent="0.2">
      <c r="A16" s="113"/>
      <c r="B16" s="113"/>
      <c r="C16" s="114"/>
      <c r="D16" s="114"/>
      <c r="E16" s="114"/>
      <c r="F16" s="114"/>
      <c r="G16" s="114"/>
      <c r="H16" s="114"/>
      <c r="I16" s="114"/>
    </row>
    <row r="17" spans="1:9" x14ac:dyDescent="0.2">
      <c r="A17" s="116" t="s">
        <v>32</v>
      </c>
      <c r="B17" s="113"/>
      <c r="C17" s="114"/>
      <c r="D17" s="114"/>
      <c r="E17" s="114"/>
      <c r="F17" s="114"/>
      <c r="G17" s="114"/>
      <c r="H17" s="114"/>
      <c r="I17" s="114"/>
    </row>
    <row r="18" spans="1:9" x14ac:dyDescent="0.2">
      <c r="A18" s="114" t="s">
        <v>94</v>
      </c>
      <c r="B18" s="114"/>
      <c r="C18" s="114"/>
      <c r="D18" s="114"/>
      <c r="E18" s="114"/>
      <c r="F18" s="114"/>
      <c r="G18" s="114"/>
      <c r="H18" s="114"/>
      <c r="I18" s="114"/>
    </row>
    <row r="19" spans="1:9" x14ac:dyDescent="0.2">
      <c r="A19" s="228" t="s">
        <v>12</v>
      </c>
      <c r="B19" s="229"/>
      <c r="C19" s="229"/>
      <c r="D19" s="229"/>
      <c r="E19" s="229"/>
      <c r="F19" s="229"/>
      <c r="G19" s="229"/>
      <c r="H19" s="229"/>
      <c r="I19" s="230"/>
    </row>
    <row r="20" spans="1:9" x14ac:dyDescent="0.2">
      <c r="A20" s="117"/>
      <c r="B20" s="118"/>
      <c r="C20" s="119" t="s">
        <v>27</v>
      </c>
      <c r="D20" s="119" t="s">
        <v>28</v>
      </c>
      <c r="E20" s="119" t="s">
        <v>29</v>
      </c>
      <c r="F20" s="119" t="s">
        <v>30</v>
      </c>
      <c r="G20" s="119" t="s">
        <v>31</v>
      </c>
      <c r="H20" s="119" t="s">
        <v>34</v>
      </c>
      <c r="I20" s="119" t="s">
        <v>37</v>
      </c>
    </row>
    <row r="21" spans="1:9" x14ac:dyDescent="0.2">
      <c r="A21" s="117"/>
      <c r="B21" s="118"/>
      <c r="C21" s="120" t="s">
        <v>10</v>
      </c>
      <c r="D21" s="121" t="s">
        <v>10</v>
      </c>
      <c r="E21" s="120" t="s">
        <v>10</v>
      </c>
      <c r="F21" s="120" t="s">
        <v>10</v>
      </c>
      <c r="G21" s="120" t="s">
        <v>11</v>
      </c>
      <c r="H21" s="120" t="s">
        <v>11</v>
      </c>
      <c r="I21" s="120" t="s">
        <v>11</v>
      </c>
    </row>
    <row r="22" spans="1:9" x14ac:dyDescent="0.2">
      <c r="A22" s="117" t="s">
        <v>0</v>
      </c>
      <c r="B22" s="118"/>
      <c r="C22" s="123">
        <v>7061341</v>
      </c>
      <c r="D22" s="122">
        <v>8469163</v>
      </c>
      <c r="E22" s="122">
        <v>9223150</v>
      </c>
      <c r="F22" s="122">
        <f>6649738+3000000+1500000</f>
        <v>11149738</v>
      </c>
      <c r="G22" s="122">
        <f>8106981+3000000+1500000</f>
        <v>12606981</v>
      </c>
      <c r="H22" s="122">
        <v>13700000</v>
      </c>
      <c r="I22" s="122">
        <v>13700000</v>
      </c>
    </row>
    <row r="23" spans="1:9" x14ac:dyDescent="0.2">
      <c r="A23" s="117" t="s">
        <v>1</v>
      </c>
      <c r="B23" s="118"/>
      <c r="C23" s="123">
        <v>10506869</v>
      </c>
      <c r="D23" s="122">
        <f t="shared" ref="D23:I23" si="0">C34</f>
        <v>13791611</v>
      </c>
      <c r="E23" s="122">
        <f t="shared" si="0"/>
        <v>12221047</v>
      </c>
      <c r="F23" s="122">
        <f t="shared" si="0"/>
        <v>13653067</v>
      </c>
      <c r="G23" s="122">
        <f t="shared" si="0"/>
        <v>16647735</v>
      </c>
      <c r="H23" s="122">
        <f t="shared" si="0"/>
        <v>20695149</v>
      </c>
      <c r="I23" s="122">
        <f t="shared" si="0"/>
        <v>20942563</v>
      </c>
    </row>
    <row r="24" spans="1:9" x14ac:dyDescent="0.2">
      <c r="A24" s="117" t="s">
        <v>2</v>
      </c>
      <c r="B24" s="118"/>
      <c r="C24" s="123">
        <v>13382396</v>
      </c>
      <c r="D24" s="122">
        <v>12313732</v>
      </c>
      <c r="E24" s="122">
        <v>12378399</v>
      </c>
      <c r="F24" s="122">
        <f>15847412+2</f>
        <v>15847414</v>
      </c>
      <c r="G24" s="122">
        <v>18347414</v>
      </c>
      <c r="H24" s="122">
        <v>18347414</v>
      </c>
      <c r="I24" s="122">
        <v>18347414</v>
      </c>
    </row>
    <row r="25" spans="1:9" x14ac:dyDescent="0.2">
      <c r="A25" s="117" t="s">
        <v>3</v>
      </c>
      <c r="B25" s="118"/>
      <c r="C25" s="123">
        <v>6223491</v>
      </c>
      <c r="D25" s="122">
        <v>6586987</v>
      </c>
      <c r="E25" s="122">
        <v>6676145</v>
      </c>
      <c r="F25" s="123">
        <f>8691906+553700</f>
        <v>9245606</v>
      </c>
      <c r="G25" s="122">
        <v>9800000</v>
      </c>
      <c r="H25" s="122">
        <v>10800000</v>
      </c>
      <c r="I25" s="122">
        <v>10800000</v>
      </c>
    </row>
    <row r="26" spans="1:9" x14ac:dyDescent="0.2">
      <c r="A26" s="117"/>
      <c r="B26" s="118"/>
      <c r="C26" s="123"/>
      <c r="D26" s="122"/>
      <c r="E26" s="122"/>
      <c r="F26" s="122"/>
      <c r="G26" s="122"/>
      <c r="H26" s="122"/>
      <c r="I26" s="122"/>
    </row>
    <row r="27" spans="1:9" x14ac:dyDescent="0.2">
      <c r="A27" s="117" t="s">
        <v>4</v>
      </c>
      <c r="B27" s="53"/>
      <c r="C27" s="124"/>
      <c r="D27" s="124"/>
      <c r="E27" s="124"/>
      <c r="F27" s="124"/>
      <c r="G27" s="124"/>
      <c r="H27" s="124"/>
      <c r="I27" s="123"/>
    </row>
    <row r="28" spans="1:9" x14ac:dyDescent="0.2">
      <c r="A28" s="125" t="s">
        <v>36</v>
      </c>
      <c r="B28" s="118"/>
      <c r="C28" s="123"/>
      <c r="D28" s="126"/>
      <c r="E28" s="124"/>
      <c r="F28" s="124"/>
      <c r="G28" s="124"/>
      <c r="H28" s="124"/>
      <c r="I28" s="123"/>
    </row>
    <row r="29" spans="1:9" x14ac:dyDescent="0.2">
      <c r="A29" s="127" t="s">
        <v>390</v>
      </c>
      <c r="B29" s="128"/>
      <c r="C29" s="123">
        <v>-3874163</v>
      </c>
      <c r="D29" s="122">
        <v>-7297309</v>
      </c>
      <c r="E29" s="122">
        <v>-4270234</v>
      </c>
      <c r="F29" s="122">
        <f>-3977140+370000</f>
        <v>-3607140</v>
      </c>
      <c r="G29" s="122">
        <v>-4500000</v>
      </c>
      <c r="H29" s="122">
        <v>-7300000</v>
      </c>
      <c r="I29" s="122">
        <v>-7300000</v>
      </c>
    </row>
    <row r="30" spans="1:9" x14ac:dyDescent="0.2">
      <c r="A30" s="127"/>
      <c r="B30" s="128"/>
      <c r="C30" s="123"/>
      <c r="D30" s="122"/>
      <c r="E30" s="122"/>
      <c r="F30" s="122"/>
      <c r="G30" s="122"/>
      <c r="H30" s="122"/>
      <c r="I30" s="122"/>
    </row>
    <row r="31" spans="1:9" x14ac:dyDescent="0.2">
      <c r="A31" s="127"/>
      <c r="B31" s="128"/>
      <c r="C31" s="123"/>
      <c r="D31" s="122"/>
      <c r="E31" s="122"/>
      <c r="F31" s="122"/>
      <c r="G31" s="122"/>
      <c r="H31" s="122"/>
      <c r="I31" s="122"/>
    </row>
    <row r="32" spans="1:9" x14ac:dyDescent="0.2">
      <c r="A32" s="117" t="s">
        <v>5</v>
      </c>
      <c r="B32" s="118"/>
      <c r="C32" s="123">
        <f t="shared" ref="C32:G32" si="1">SUM(C29:C31)</f>
        <v>-3874163</v>
      </c>
      <c r="D32" s="123">
        <f t="shared" si="1"/>
        <v>-7297309</v>
      </c>
      <c r="E32" s="123">
        <f t="shared" si="1"/>
        <v>-4270234</v>
      </c>
      <c r="F32" s="123">
        <f t="shared" si="1"/>
        <v>-3607140</v>
      </c>
      <c r="G32" s="123">
        <f t="shared" si="1"/>
        <v>-4500000</v>
      </c>
      <c r="H32" s="141">
        <v>-7300000</v>
      </c>
      <c r="I32" s="123">
        <v>-7300000</v>
      </c>
    </row>
    <row r="33" spans="1:9" x14ac:dyDescent="0.2">
      <c r="A33" s="117"/>
      <c r="B33" s="118"/>
      <c r="C33" s="123"/>
      <c r="D33" s="122"/>
      <c r="E33" s="122"/>
      <c r="F33" s="122"/>
      <c r="G33" s="122"/>
      <c r="H33" s="122"/>
      <c r="I33" s="122"/>
    </row>
    <row r="34" spans="1:9" x14ac:dyDescent="0.2">
      <c r="A34" s="117" t="s">
        <v>7</v>
      </c>
      <c r="B34" s="118"/>
      <c r="C34" s="123">
        <f>+C23+C24-C25+C32</f>
        <v>13791611</v>
      </c>
      <c r="D34" s="123">
        <f t="shared" ref="D34:I34" si="2">+D23+D24-D25+D32</f>
        <v>12221047</v>
      </c>
      <c r="E34" s="123">
        <f>+E23+E24-E25+E32</f>
        <v>13653067</v>
      </c>
      <c r="F34" s="123">
        <f t="shared" si="2"/>
        <v>16647735</v>
      </c>
      <c r="G34" s="123">
        <f>+G23+G24-G25+G32</f>
        <v>20695149</v>
      </c>
      <c r="H34" s="123">
        <f>+H23+H24-H25+H32</f>
        <v>20942563</v>
      </c>
      <c r="I34" s="123">
        <f t="shared" si="2"/>
        <v>21189977</v>
      </c>
    </row>
    <row r="35" spans="1:9" x14ac:dyDescent="0.2">
      <c r="A35" s="127"/>
      <c r="B35" s="128"/>
      <c r="C35" s="129"/>
      <c r="D35" s="130"/>
      <c r="E35" s="130"/>
      <c r="F35" s="122"/>
      <c r="G35" s="122"/>
      <c r="H35" s="122"/>
      <c r="I35" s="122"/>
    </row>
    <row r="36" spans="1:9" x14ac:dyDescent="0.2">
      <c r="A36" s="117" t="s">
        <v>24</v>
      </c>
      <c r="B36" s="118"/>
      <c r="C36" s="129">
        <v>987067</v>
      </c>
      <c r="D36" s="130">
        <v>1350219</v>
      </c>
      <c r="E36" s="130">
        <v>3180527</v>
      </c>
      <c r="F36" s="122">
        <f>2586573+446941</f>
        <v>3033514</v>
      </c>
      <c r="G36" s="122">
        <v>3300000</v>
      </c>
      <c r="H36" s="122">
        <v>4000000</v>
      </c>
      <c r="I36" s="122">
        <v>4500000</v>
      </c>
    </row>
    <row r="37" spans="1:9" x14ac:dyDescent="0.2">
      <c r="A37" s="127"/>
      <c r="B37" s="128"/>
      <c r="C37" s="129"/>
      <c r="D37" s="130"/>
      <c r="E37" s="130"/>
      <c r="F37" s="122"/>
      <c r="G37" s="122"/>
      <c r="H37" s="122"/>
      <c r="I37" s="122"/>
    </row>
    <row r="38" spans="1:9" x14ac:dyDescent="0.2">
      <c r="A38" s="117" t="s">
        <v>25</v>
      </c>
      <c r="B38" s="131"/>
      <c r="C38" s="132">
        <f>C34-C36</f>
        <v>12804544</v>
      </c>
      <c r="D38" s="132">
        <f t="shared" ref="D38:I38" si="3">D34-D36</f>
        <v>10870828</v>
      </c>
      <c r="E38" s="132">
        <f t="shared" si="3"/>
        <v>10472540</v>
      </c>
      <c r="F38" s="133">
        <f t="shared" si="3"/>
        <v>13614221</v>
      </c>
      <c r="G38" s="133">
        <f t="shared" si="3"/>
        <v>17395149</v>
      </c>
      <c r="H38" s="133">
        <f t="shared" si="3"/>
        <v>16942563</v>
      </c>
      <c r="I38" s="133">
        <f t="shared" si="3"/>
        <v>16689977</v>
      </c>
    </row>
    <row r="39" spans="1:9" x14ac:dyDescent="0.2">
      <c r="A39" s="135"/>
      <c r="B39" s="135"/>
      <c r="C39" s="136"/>
      <c r="D39" s="136"/>
      <c r="E39" s="136"/>
      <c r="F39" s="136"/>
      <c r="G39" s="136"/>
      <c r="H39" s="136"/>
      <c r="I39" s="136"/>
    </row>
    <row r="40" spans="1:9" x14ac:dyDescent="0.2">
      <c r="A40" s="142" t="s">
        <v>26</v>
      </c>
      <c r="B40" s="52"/>
      <c r="C40" s="143"/>
      <c r="D40" s="143"/>
      <c r="E40" s="143"/>
      <c r="F40" s="143"/>
      <c r="G40" s="143"/>
      <c r="H40" s="143"/>
      <c r="I40" s="143"/>
    </row>
    <row r="41" spans="1:9" x14ac:dyDescent="0.2">
      <c r="A41" s="144" t="s">
        <v>33</v>
      </c>
      <c r="B41" s="128"/>
      <c r="C41" s="130"/>
      <c r="D41" s="130"/>
      <c r="E41" s="130"/>
      <c r="F41" s="130"/>
      <c r="G41" s="130"/>
      <c r="H41" s="130"/>
      <c r="I41" s="130"/>
    </row>
    <row r="42" spans="1:9" x14ac:dyDescent="0.2">
      <c r="A42" s="117"/>
      <c r="B42" s="118"/>
      <c r="C42" s="122"/>
      <c r="D42" s="122"/>
      <c r="E42" s="122"/>
      <c r="F42" s="122"/>
      <c r="G42" s="122"/>
      <c r="H42" s="122"/>
      <c r="I42" s="122"/>
    </row>
    <row r="43" spans="1:9" x14ac:dyDescent="0.2">
      <c r="A43" s="117" t="s">
        <v>6</v>
      </c>
      <c r="B43" s="118"/>
      <c r="C43" s="122"/>
      <c r="D43" s="122"/>
      <c r="E43" s="122"/>
      <c r="F43" s="122"/>
      <c r="G43" s="122"/>
      <c r="H43" s="122"/>
      <c r="I43" s="122"/>
    </row>
    <row r="44" spans="1:9" x14ac:dyDescent="0.2">
      <c r="A44" s="117"/>
      <c r="B44" s="118"/>
      <c r="C44" s="122"/>
      <c r="D44" s="122"/>
      <c r="E44" s="122"/>
      <c r="F44" s="122"/>
      <c r="G44" s="122"/>
      <c r="H44" s="122"/>
      <c r="I44" s="122"/>
    </row>
    <row r="45" spans="1:9" x14ac:dyDescent="0.2">
      <c r="A45" s="145" t="s">
        <v>8</v>
      </c>
      <c r="B45" s="131"/>
      <c r="C45" s="122"/>
      <c r="D45" s="122"/>
      <c r="E45" s="122"/>
      <c r="F45" s="122"/>
      <c r="G45" s="122"/>
      <c r="H45" s="122"/>
      <c r="I45" s="122"/>
    </row>
    <row r="46" spans="1:9" x14ac:dyDescent="0.2">
      <c r="A46" s="146" t="s">
        <v>9</v>
      </c>
      <c r="B46" s="147"/>
      <c r="C46" s="122"/>
      <c r="D46" s="122"/>
      <c r="E46" s="122"/>
      <c r="F46" s="122"/>
      <c r="G46" s="122"/>
      <c r="H46" s="122"/>
      <c r="I46" s="122"/>
    </row>
  </sheetData>
  <sheetProtection selectLockedCells="1"/>
  <mergeCells count="3">
    <mergeCell ref="A12:I12"/>
    <mergeCell ref="A14:I14"/>
    <mergeCell ref="A19:I19"/>
  </mergeCells>
  <printOptions horizontalCentered="1"/>
  <pageMargins left="0.75" right="0.75" top="0.6" bottom="0.55000000000000004" header="0.28000000000000003" footer="0.16"/>
  <pageSetup scale="90"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workbookViewId="0">
      <selection activeCell="B25" sqref="B25"/>
    </sheetView>
  </sheetViews>
  <sheetFormatPr defaultRowHeight="12.75" x14ac:dyDescent="0.2"/>
  <cols>
    <col min="8" max="8" width="14" customWidth="1"/>
    <col min="11" max="11" width="17.85546875" customWidth="1"/>
    <col min="13" max="13" width="10.140625" customWidth="1"/>
  </cols>
  <sheetData>
    <row r="1" spans="1:13" ht="30" x14ac:dyDescent="0.2">
      <c r="A1" s="71" t="s">
        <v>252</v>
      </c>
      <c r="B1" s="71" t="s">
        <v>253</v>
      </c>
      <c r="C1" s="71" t="s">
        <v>254</v>
      </c>
      <c r="D1" s="71" t="s">
        <v>255</v>
      </c>
      <c r="E1" s="71" t="s">
        <v>256</v>
      </c>
      <c r="F1" s="71" t="s">
        <v>257</v>
      </c>
      <c r="G1" s="71" t="s">
        <v>258</v>
      </c>
      <c r="H1" s="72" t="s">
        <v>259</v>
      </c>
      <c r="I1" s="71" t="s">
        <v>260</v>
      </c>
      <c r="J1" s="71" t="s">
        <v>261</v>
      </c>
      <c r="K1" s="71" t="s">
        <v>262</v>
      </c>
      <c r="L1" s="71" t="s">
        <v>263</v>
      </c>
      <c r="M1" s="71" t="s">
        <v>264</v>
      </c>
    </row>
    <row r="2" spans="1:13" x14ac:dyDescent="0.2">
      <c r="A2" s="73" t="s">
        <v>320</v>
      </c>
      <c r="B2" s="73" t="s">
        <v>266</v>
      </c>
      <c r="C2" s="73">
        <v>2</v>
      </c>
      <c r="D2" s="73" t="s">
        <v>267</v>
      </c>
      <c r="E2" s="73">
        <v>2017</v>
      </c>
      <c r="F2" s="73">
        <v>316</v>
      </c>
      <c r="G2" s="73" t="s">
        <v>268</v>
      </c>
      <c r="H2" s="74">
        <v>-1617</v>
      </c>
      <c r="I2" s="73" t="s">
        <v>269</v>
      </c>
      <c r="J2" s="73">
        <v>972</v>
      </c>
      <c r="K2" t="s">
        <v>415</v>
      </c>
      <c r="L2" s="73" t="s">
        <v>274</v>
      </c>
      <c r="M2" s="75">
        <v>42741</v>
      </c>
    </row>
    <row r="3" spans="1:13" x14ac:dyDescent="0.2">
      <c r="A3" s="73" t="s">
        <v>320</v>
      </c>
      <c r="B3" s="73" t="s">
        <v>266</v>
      </c>
      <c r="C3" s="73">
        <v>2</v>
      </c>
      <c r="D3" s="73" t="s">
        <v>267</v>
      </c>
      <c r="E3" s="73">
        <v>2017</v>
      </c>
      <c r="F3" s="73">
        <v>316</v>
      </c>
      <c r="G3" s="73" t="s">
        <v>268</v>
      </c>
      <c r="H3" s="74">
        <v>-774906</v>
      </c>
      <c r="I3" s="73" t="s">
        <v>269</v>
      </c>
      <c r="J3" s="73">
        <v>972</v>
      </c>
      <c r="L3" s="73" t="s">
        <v>310</v>
      </c>
      <c r="M3" s="75">
        <v>42747</v>
      </c>
    </row>
    <row r="4" spans="1:13" x14ac:dyDescent="0.2">
      <c r="A4" s="73" t="s">
        <v>320</v>
      </c>
      <c r="B4" s="73" t="s">
        <v>266</v>
      </c>
      <c r="C4" s="73">
        <v>2</v>
      </c>
      <c r="D4" s="73" t="s">
        <v>267</v>
      </c>
      <c r="E4" s="73">
        <v>2017</v>
      </c>
      <c r="F4" s="73">
        <v>316</v>
      </c>
      <c r="G4" s="73" t="s">
        <v>268</v>
      </c>
      <c r="H4" s="74">
        <v>-1030917</v>
      </c>
      <c r="I4" s="73" t="s">
        <v>269</v>
      </c>
      <c r="J4" s="73">
        <v>972</v>
      </c>
      <c r="L4" s="73" t="s">
        <v>416</v>
      </c>
      <c r="M4" s="75">
        <v>42747</v>
      </c>
    </row>
    <row r="5" spans="1:13" x14ac:dyDescent="0.2">
      <c r="A5" s="73" t="s">
        <v>320</v>
      </c>
      <c r="B5" s="73" t="s">
        <v>266</v>
      </c>
      <c r="C5" s="73">
        <v>2</v>
      </c>
      <c r="D5" s="73" t="s">
        <v>267</v>
      </c>
      <c r="E5" s="73">
        <v>2017</v>
      </c>
      <c r="F5" s="73">
        <v>316</v>
      </c>
      <c r="G5" s="73" t="s">
        <v>268</v>
      </c>
      <c r="H5" s="74">
        <v>-220000</v>
      </c>
      <c r="I5" s="73" t="s">
        <v>269</v>
      </c>
      <c r="J5" s="73">
        <v>972</v>
      </c>
      <c r="L5" s="73" t="s">
        <v>417</v>
      </c>
      <c r="M5" s="75">
        <v>42803</v>
      </c>
    </row>
    <row r="6" spans="1:13" x14ac:dyDescent="0.2">
      <c r="A6" s="73" t="s">
        <v>320</v>
      </c>
      <c r="B6" s="73" t="s">
        <v>266</v>
      </c>
      <c r="C6" s="73">
        <v>2</v>
      </c>
      <c r="D6" s="73" t="s">
        <v>267</v>
      </c>
      <c r="E6" s="73">
        <v>2017</v>
      </c>
      <c r="F6" s="73">
        <v>316</v>
      </c>
      <c r="G6" s="73" t="s">
        <v>268</v>
      </c>
      <c r="H6" s="74">
        <v>800000</v>
      </c>
      <c r="I6" s="73" t="s">
        <v>269</v>
      </c>
      <c r="J6" s="73">
        <v>971</v>
      </c>
      <c r="L6" s="73" t="s">
        <v>311</v>
      </c>
      <c r="M6" s="75">
        <v>42860</v>
      </c>
    </row>
    <row r="7" spans="1:13" x14ac:dyDescent="0.2">
      <c r="A7" s="73" t="s">
        <v>320</v>
      </c>
      <c r="B7" s="73" t="s">
        <v>266</v>
      </c>
      <c r="C7" s="73">
        <v>2</v>
      </c>
      <c r="D7" s="73" t="s">
        <v>267</v>
      </c>
      <c r="E7" s="73">
        <v>2017</v>
      </c>
      <c r="F7" s="73">
        <v>316</v>
      </c>
      <c r="G7" s="73" t="s">
        <v>268</v>
      </c>
      <c r="H7" s="74">
        <v>-1390918</v>
      </c>
      <c r="I7" s="73" t="s">
        <v>269</v>
      </c>
      <c r="J7" s="73">
        <v>972</v>
      </c>
      <c r="L7" s="73" t="s">
        <v>418</v>
      </c>
      <c r="M7" s="75">
        <v>42625</v>
      </c>
    </row>
    <row r="8" spans="1:13" x14ac:dyDescent="0.2">
      <c r="A8" s="73" t="s">
        <v>320</v>
      </c>
      <c r="B8" s="73" t="s">
        <v>266</v>
      </c>
      <c r="C8" s="73">
        <v>2</v>
      </c>
      <c r="D8" s="73" t="s">
        <v>267</v>
      </c>
      <c r="E8" s="73">
        <v>2017</v>
      </c>
      <c r="F8" s="73">
        <v>316</v>
      </c>
      <c r="G8" s="73" t="s">
        <v>268</v>
      </c>
      <c r="H8" s="74">
        <v>-1208782</v>
      </c>
      <c r="I8" s="73" t="s">
        <v>269</v>
      </c>
      <c r="J8" s="73">
        <v>972</v>
      </c>
      <c r="K8" s="77"/>
      <c r="L8" s="73" t="s">
        <v>312</v>
      </c>
      <c r="M8" s="75">
        <v>42625</v>
      </c>
    </row>
    <row r="9" spans="1:13" x14ac:dyDescent="0.2">
      <c r="A9" s="73" t="s">
        <v>320</v>
      </c>
      <c r="B9" s="73" t="s">
        <v>266</v>
      </c>
      <c r="C9" s="73">
        <v>2</v>
      </c>
      <c r="D9" s="73" t="s">
        <v>267</v>
      </c>
      <c r="E9" s="73">
        <v>2017</v>
      </c>
      <c r="F9" s="73">
        <v>316</v>
      </c>
      <c r="G9" s="73" t="s">
        <v>268</v>
      </c>
      <c r="H9" s="74">
        <v>-150000</v>
      </c>
      <c r="I9" s="73" t="s">
        <v>269</v>
      </c>
      <c r="J9" s="73">
        <v>972</v>
      </c>
      <c r="K9" s="77"/>
      <c r="L9" s="73" t="s">
        <v>419</v>
      </c>
      <c r="M9" s="75">
        <v>42684</v>
      </c>
    </row>
    <row r="10" spans="1:13" ht="13.5" thickBot="1" x14ac:dyDescent="0.25">
      <c r="A10" s="73"/>
      <c r="B10" s="73"/>
      <c r="C10" s="73"/>
      <c r="D10" s="73"/>
      <c r="E10" s="73"/>
      <c r="F10" s="73"/>
      <c r="G10" s="73"/>
      <c r="H10" s="76">
        <f>SUM(H2:H9)</f>
        <v>-3977140</v>
      </c>
      <c r="I10" s="73"/>
      <c r="J10" s="73"/>
      <c r="K10" s="77"/>
      <c r="L10" s="73"/>
      <c r="M10" s="75"/>
    </row>
    <row r="11" spans="1:13" x14ac:dyDescent="0.2">
      <c r="A11" s="73"/>
      <c r="B11" s="73"/>
      <c r="C11" s="73"/>
      <c r="D11" s="73"/>
      <c r="E11" s="73"/>
      <c r="F11" s="73"/>
      <c r="G11" s="73"/>
      <c r="H11" s="74"/>
      <c r="I11" s="73"/>
      <c r="J11" s="73"/>
      <c r="K11" s="77"/>
      <c r="L11" s="73"/>
      <c r="M11" s="75"/>
    </row>
    <row r="12" spans="1:13" x14ac:dyDescent="0.2">
      <c r="A12" s="73" t="s">
        <v>320</v>
      </c>
      <c r="B12" s="73" t="s">
        <v>266</v>
      </c>
      <c r="C12" s="73">
        <v>2</v>
      </c>
      <c r="D12" s="73" t="s">
        <v>267</v>
      </c>
      <c r="E12" s="73">
        <v>2015</v>
      </c>
      <c r="F12" s="73">
        <v>318</v>
      </c>
      <c r="G12" s="73" t="s">
        <v>268</v>
      </c>
      <c r="H12" s="74">
        <v>-12916.36</v>
      </c>
      <c r="I12" s="73" t="s">
        <v>269</v>
      </c>
      <c r="J12" s="73">
        <v>972</v>
      </c>
      <c r="K12" s="77"/>
      <c r="L12" s="73" t="s">
        <v>420</v>
      </c>
      <c r="M12" s="75">
        <v>42667</v>
      </c>
    </row>
    <row r="13" spans="1:13" x14ac:dyDescent="0.2">
      <c r="A13" s="73" t="s">
        <v>320</v>
      </c>
      <c r="B13" s="73" t="s">
        <v>266</v>
      </c>
      <c r="C13" s="73">
        <v>2</v>
      </c>
      <c r="D13" s="73" t="s">
        <v>267</v>
      </c>
      <c r="E13" s="73">
        <v>2016</v>
      </c>
      <c r="F13" s="73">
        <v>318</v>
      </c>
      <c r="G13" s="73" t="s">
        <v>268</v>
      </c>
      <c r="H13" s="74">
        <v>-44672.28</v>
      </c>
      <c r="I13" s="73" t="s">
        <v>269</v>
      </c>
      <c r="J13" s="73">
        <v>972</v>
      </c>
      <c r="K13" s="77"/>
      <c r="L13" s="73" t="s">
        <v>420</v>
      </c>
      <c r="M13" s="75">
        <v>42667</v>
      </c>
    </row>
    <row r="14" spans="1:13" x14ac:dyDescent="0.2">
      <c r="A14" s="73" t="s">
        <v>320</v>
      </c>
      <c r="B14" s="73" t="s">
        <v>266</v>
      </c>
      <c r="C14" s="73">
        <v>2</v>
      </c>
      <c r="D14" s="73" t="s">
        <v>267</v>
      </c>
      <c r="E14" s="73">
        <v>2017</v>
      </c>
      <c r="F14" s="73">
        <v>318</v>
      </c>
      <c r="G14" s="73" t="s">
        <v>268</v>
      </c>
      <c r="H14" s="74">
        <v>220000</v>
      </c>
      <c r="I14" s="73" t="s">
        <v>269</v>
      </c>
      <c r="J14" s="73">
        <v>971</v>
      </c>
      <c r="K14" s="77"/>
      <c r="L14" s="73" t="s">
        <v>417</v>
      </c>
      <c r="M14" s="75">
        <v>42803</v>
      </c>
    </row>
    <row r="15" spans="1:13" x14ac:dyDescent="0.2">
      <c r="A15" s="73" t="s">
        <v>320</v>
      </c>
      <c r="B15" s="73" t="s">
        <v>266</v>
      </c>
      <c r="C15" s="73">
        <v>2</v>
      </c>
      <c r="D15" s="73" t="s">
        <v>267</v>
      </c>
      <c r="E15" s="73">
        <v>2017</v>
      </c>
      <c r="F15" s="73">
        <v>318</v>
      </c>
      <c r="G15" s="73" t="s">
        <v>268</v>
      </c>
      <c r="H15" s="74">
        <v>57588.639999999999</v>
      </c>
      <c r="I15" s="73" t="s">
        <v>269</v>
      </c>
      <c r="J15" s="73">
        <v>971</v>
      </c>
      <c r="K15" s="77"/>
      <c r="L15" s="73" t="s">
        <v>420</v>
      </c>
      <c r="M15" s="75">
        <v>42667</v>
      </c>
    </row>
    <row r="16" spans="1:13" x14ac:dyDescent="0.2">
      <c r="A16" s="73" t="s">
        <v>320</v>
      </c>
      <c r="B16" s="73" t="s">
        <v>266</v>
      </c>
      <c r="C16" s="73">
        <v>2</v>
      </c>
      <c r="D16" s="73" t="s">
        <v>267</v>
      </c>
      <c r="E16" s="73">
        <v>2017</v>
      </c>
      <c r="F16" s="73">
        <v>318</v>
      </c>
      <c r="G16" s="73" t="s">
        <v>268</v>
      </c>
      <c r="H16" s="74">
        <v>150000</v>
      </c>
      <c r="I16" s="73" t="s">
        <v>269</v>
      </c>
      <c r="J16" s="73">
        <v>971</v>
      </c>
      <c r="K16" s="77"/>
      <c r="L16" s="73" t="s">
        <v>419</v>
      </c>
      <c r="M16" s="75">
        <v>42684</v>
      </c>
    </row>
    <row r="17" spans="1:13" ht="13.5" thickBot="1" x14ac:dyDescent="0.25">
      <c r="A17" s="73"/>
      <c r="B17" s="73"/>
      <c r="C17" s="73"/>
      <c r="D17" s="73"/>
      <c r="E17" s="73"/>
      <c r="F17" s="73"/>
      <c r="G17" s="73"/>
      <c r="H17" s="76">
        <f>SUM(H12:H16)</f>
        <v>370000</v>
      </c>
      <c r="I17" s="73"/>
      <c r="J17" s="73"/>
      <c r="K17" s="77"/>
      <c r="L17" s="73"/>
      <c r="M17" s="75"/>
    </row>
    <row r="19" spans="1:13" ht="13.5" thickBot="1" x14ac:dyDescent="0.25">
      <c r="D19" s="232" t="s">
        <v>421</v>
      </c>
      <c r="E19" s="232"/>
      <c r="F19" s="232"/>
      <c r="G19" s="232"/>
      <c r="H19" s="207">
        <f>H10+H17</f>
        <v>-3607140</v>
      </c>
    </row>
    <row r="20" spans="1:13" ht="13.5" thickTop="1" x14ac:dyDescent="0.2"/>
  </sheetData>
  <mergeCells count="1">
    <mergeCell ref="D19:G19"/>
  </mergeCells>
  <printOptions gridLines="1"/>
  <pageMargins left="0.75" right="0.75" top="1" bottom="1" header="0.5" footer="0.5"/>
  <pageSetup scale="91"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zoomScaleNormal="100" workbookViewId="0">
      <selection activeCell="B25" sqref="B25"/>
    </sheetView>
  </sheetViews>
  <sheetFormatPr defaultRowHeight="12.75" x14ac:dyDescent="0.2"/>
  <cols>
    <col min="1" max="2" width="14.7109375" style="30" customWidth="1"/>
    <col min="3" max="8" width="14" style="30" customWidth="1"/>
    <col min="9" max="9" width="13.140625" style="30" customWidth="1"/>
    <col min="10" max="16384" width="9.140625" style="30"/>
  </cols>
  <sheetData>
    <row r="1" spans="1:9" x14ac:dyDescent="0.2">
      <c r="A1" s="48"/>
      <c r="B1" s="48"/>
      <c r="C1" s="48"/>
      <c r="D1" s="48"/>
      <c r="E1" s="48"/>
      <c r="F1" s="48"/>
      <c r="G1" s="48"/>
      <c r="H1" s="48"/>
      <c r="I1" s="48"/>
    </row>
    <row r="2" spans="1:9" x14ac:dyDescent="0.2">
      <c r="A2" s="48" t="s">
        <v>13</v>
      </c>
      <c r="B2" s="46" t="s">
        <v>38</v>
      </c>
      <c r="C2" s="79"/>
      <c r="D2" s="79"/>
      <c r="E2" s="80"/>
      <c r="F2" s="48"/>
      <c r="G2" s="81" t="s">
        <v>14</v>
      </c>
      <c r="H2" s="79" t="s">
        <v>65</v>
      </c>
      <c r="I2" s="79"/>
    </row>
    <row r="3" spans="1:9" x14ac:dyDescent="0.2">
      <c r="A3" s="48" t="s">
        <v>22</v>
      </c>
      <c r="B3" s="46" t="s">
        <v>66</v>
      </c>
      <c r="C3" s="79"/>
      <c r="D3" s="79"/>
      <c r="E3" s="80"/>
      <c r="F3" s="48"/>
      <c r="G3" s="81" t="s">
        <v>15</v>
      </c>
      <c r="H3" s="82" t="s">
        <v>67</v>
      </c>
      <c r="I3" s="82"/>
    </row>
    <row r="4" spans="1:9" x14ac:dyDescent="0.2">
      <c r="A4" s="48" t="s">
        <v>16</v>
      </c>
      <c r="B4" s="46" t="s">
        <v>68</v>
      </c>
      <c r="C4" s="79"/>
      <c r="D4" s="79"/>
      <c r="E4" s="80"/>
      <c r="F4" s="48"/>
      <c r="G4" s="81" t="s">
        <v>18</v>
      </c>
      <c r="H4" s="46" t="s">
        <v>42</v>
      </c>
      <c r="I4" s="79"/>
    </row>
    <row r="5" spans="1:9" x14ac:dyDescent="0.2">
      <c r="A5" s="48" t="s">
        <v>17</v>
      </c>
      <c r="B5" s="46" t="s">
        <v>69</v>
      </c>
      <c r="C5" s="82"/>
      <c r="D5" s="82"/>
      <c r="E5" s="80"/>
      <c r="F5" s="48"/>
      <c r="G5" s="81" t="s">
        <v>19</v>
      </c>
      <c r="H5" s="47" t="s">
        <v>70</v>
      </c>
      <c r="I5" s="82"/>
    </row>
    <row r="6" spans="1:9" x14ac:dyDescent="0.2">
      <c r="A6" s="48"/>
      <c r="B6" s="48"/>
      <c r="C6" s="48"/>
      <c r="D6" s="48"/>
      <c r="E6" s="48"/>
      <c r="F6" s="48"/>
      <c r="G6" s="48"/>
      <c r="H6" s="48"/>
      <c r="I6" s="48"/>
    </row>
    <row r="7" spans="1:9" x14ac:dyDescent="0.2">
      <c r="A7" s="48"/>
      <c r="B7" s="48"/>
      <c r="C7" s="48"/>
      <c r="D7" s="48"/>
      <c r="E7" s="48"/>
      <c r="F7" s="48"/>
      <c r="G7" s="48"/>
      <c r="H7" s="48"/>
      <c r="I7" s="48"/>
    </row>
    <row r="8" spans="1:9" x14ac:dyDescent="0.2">
      <c r="A8" s="48" t="s">
        <v>20</v>
      </c>
      <c r="B8" s="48"/>
      <c r="C8" s="80"/>
      <c r="D8" s="80"/>
      <c r="E8" s="80"/>
      <c r="F8" s="80"/>
      <c r="G8" s="80"/>
      <c r="H8" s="80"/>
      <c r="I8" s="80"/>
    </row>
    <row r="9" spans="1:9" x14ac:dyDescent="0.2">
      <c r="A9" s="137" t="s">
        <v>71</v>
      </c>
      <c r="B9" s="48"/>
      <c r="C9" s="80"/>
      <c r="D9" s="80"/>
      <c r="E9" s="80"/>
      <c r="F9" s="80"/>
      <c r="G9" s="80"/>
      <c r="H9" s="80"/>
      <c r="I9" s="80"/>
    </row>
    <row r="10" spans="1:9" x14ac:dyDescent="0.2">
      <c r="A10" s="48" t="s">
        <v>72</v>
      </c>
      <c r="B10" s="48"/>
      <c r="C10" s="80"/>
      <c r="D10" s="80"/>
      <c r="E10" s="80"/>
      <c r="F10" s="80"/>
      <c r="G10" s="80"/>
      <c r="H10" s="80"/>
      <c r="I10" s="80"/>
    </row>
    <row r="11" spans="1:9" x14ac:dyDescent="0.2">
      <c r="A11" s="48" t="s">
        <v>21</v>
      </c>
      <c r="B11" s="48"/>
      <c r="C11" s="80"/>
      <c r="D11" s="80"/>
      <c r="E11" s="80"/>
      <c r="F11" s="80"/>
      <c r="G11" s="80"/>
      <c r="H11" s="80"/>
      <c r="I11" s="80"/>
    </row>
    <row r="12" spans="1:9" x14ac:dyDescent="0.2">
      <c r="A12" s="138" t="s">
        <v>73</v>
      </c>
      <c r="B12" s="48"/>
      <c r="C12" s="80"/>
      <c r="D12" s="80"/>
      <c r="E12" s="80"/>
      <c r="F12" s="80"/>
      <c r="G12" s="80"/>
      <c r="H12" s="80"/>
      <c r="I12" s="80"/>
    </row>
    <row r="13" spans="1:9" x14ac:dyDescent="0.2">
      <c r="A13" s="138" t="s">
        <v>74</v>
      </c>
      <c r="B13" s="48"/>
      <c r="C13" s="80"/>
      <c r="D13" s="80"/>
      <c r="E13" s="80"/>
      <c r="F13" s="80"/>
      <c r="G13" s="80"/>
      <c r="H13" s="80"/>
      <c r="I13" s="80"/>
    </row>
    <row r="14" spans="1:9" x14ac:dyDescent="0.2">
      <c r="A14" s="48" t="s">
        <v>23</v>
      </c>
      <c r="B14" s="48"/>
      <c r="C14" s="80"/>
      <c r="D14" s="80"/>
      <c r="E14" s="80"/>
      <c r="F14" s="80"/>
      <c r="G14" s="80"/>
      <c r="H14" s="80"/>
      <c r="I14" s="80"/>
    </row>
    <row r="15" spans="1:9" x14ac:dyDescent="0.2">
      <c r="A15" s="85" t="s">
        <v>75</v>
      </c>
      <c r="B15" s="48"/>
      <c r="C15" s="80"/>
      <c r="D15" s="80"/>
      <c r="E15" s="80"/>
      <c r="F15" s="80"/>
      <c r="G15" s="80"/>
      <c r="H15" s="80"/>
      <c r="I15" s="80"/>
    </row>
    <row r="16" spans="1:9" x14ac:dyDescent="0.2">
      <c r="A16" s="48" t="s">
        <v>76</v>
      </c>
      <c r="B16" s="48"/>
      <c r="C16" s="80"/>
      <c r="D16" s="80"/>
      <c r="E16" s="80"/>
      <c r="F16" s="80"/>
      <c r="G16" s="80"/>
      <c r="H16" s="80"/>
      <c r="I16" s="80"/>
    </row>
    <row r="17" spans="1:9" x14ac:dyDescent="0.2">
      <c r="A17" s="85" t="s">
        <v>77</v>
      </c>
      <c r="B17" s="48"/>
      <c r="C17" s="80"/>
      <c r="D17" s="80"/>
      <c r="E17" s="80"/>
      <c r="F17" s="80"/>
      <c r="G17" s="80"/>
      <c r="H17" s="80"/>
      <c r="I17" s="80"/>
    </row>
    <row r="18" spans="1:9" x14ac:dyDescent="0.2">
      <c r="A18" s="85" t="s">
        <v>78</v>
      </c>
      <c r="B18" s="48"/>
      <c r="C18" s="80"/>
      <c r="D18" s="80"/>
      <c r="E18" s="80"/>
      <c r="F18" s="80"/>
      <c r="G18" s="80"/>
      <c r="H18" s="80"/>
      <c r="I18" s="80"/>
    </row>
    <row r="19" spans="1:9" x14ac:dyDescent="0.2">
      <c r="A19" s="85" t="s">
        <v>79</v>
      </c>
      <c r="B19" s="48"/>
      <c r="C19" s="80"/>
      <c r="D19" s="80"/>
      <c r="E19" s="80"/>
      <c r="F19" s="80"/>
      <c r="G19" s="80"/>
      <c r="H19" s="80"/>
      <c r="I19" s="80"/>
    </row>
    <row r="20" spans="1:9" x14ac:dyDescent="0.2">
      <c r="A20" s="85" t="s">
        <v>80</v>
      </c>
      <c r="B20" s="48"/>
      <c r="C20" s="80"/>
      <c r="D20" s="80"/>
      <c r="E20" s="80"/>
      <c r="F20" s="80"/>
      <c r="G20" s="80"/>
      <c r="H20" s="80"/>
      <c r="I20" s="80"/>
    </row>
    <row r="21" spans="1:9" x14ac:dyDescent="0.2">
      <c r="A21" s="85" t="s">
        <v>81</v>
      </c>
      <c r="B21" s="48"/>
      <c r="C21" s="80"/>
      <c r="D21" s="80"/>
      <c r="E21" s="80"/>
      <c r="F21" s="80"/>
      <c r="G21" s="80"/>
      <c r="H21" s="80"/>
      <c r="I21" s="80"/>
    </row>
    <row r="22" spans="1:9" x14ac:dyDescent="0.2">
      <c r="A22" s="85" t="s">
        <v>82</v>
      </c>
      <c r="B22" s="48"/>
      <c r="C22" s="80"/>
      <c r="D22" s="80"/>
      <c r="E22" s="80"/>
      <c r="F22" s="80"/>
      <c r="G22" s="80"/>
      <c r="H22" s="80"/>
      <c r="I22" s="80"/>
    </row>
    <row r="23" spans="1:9" x14ac:dyDescent="0.2">
      <c r="A23" s="85" t="s">
        <v>35</v>
      </c>
      <c r="B23" s="48"/>
      <c r="C23" s="80"/>
      <c r="D23" s="80"/>
      <c r="E23" s="80"/>
      <c r="F23" s="80"/>
      <c r="G23" s="80"/>
      <c r="H23" s="80"/>
      <c r="I23" s="80"/>
    </row>
    <row r="24" spans="1:9" x14ac:dyDescent="0.2">
      <c r="A24" s="85" t="s">
        <v>83</v>
      </c>
      <c r="B24" s="48"/>
      <c r="C24" s="80"/>
      <c r="D24" s="80"/>
      <c r="E24" s="80"/>
      <c r="F24" s="80"/>
      <c r="G24" s="80"/>
      <c r="H24" s="80"/>
      <c r="I24" s="80"/>
    </row>
    <row r="25" spans="1:9" x14ac:dyDescent="0.2">
      <c r="A25" s="85" t="s">
        <v>32</v>
      </c>
      <c r="B25" s="48"/>
      <c r="C25" s="80"/>
      <c r="D25" s="80"/>
      <c r="E25" s="80"/>
      <c r="F25" s="80"/>
      <c r="G25" s="80"/>
      <c r="H25" s="80"/>
      <c r="I25" s="80"/>
    </row>
    <row r="26" spans="1:9" x14ac:dyDescent="0.2">
      <c r="A26" s="85" t="s">
        <v>84</v>
      </c>
      <c r="B26" s="48"/>
      <c r="C26" s="80"/>
      <c r="D26" s="80"/>
      <c r="E26" s="80"/>
      <c r="F26" s="80"/>
      <c r="G26" s="80"/>
      <c r="H26" s="80"/>
      <c r="I26" s="80"/>
    </row>
    <row r="27" spans="1:9" x14ac:dyDescent="0.2">
      <c r="A27" s="209" t="s">
        <v>12</v>
      </c>
      <c r="B27" s="210"/>
      <c r="C27" s="210"/>
      <c r="D27" s="210"/>
      <c r="E27" s="210"/>
      <c r="F27" s="210"/>
      <c r="G27" s="210"/>
      <c r="H27" s="210"/>
      <c r="I27" s="211"/>
    </row>
    <row r="28" spans="1:9" x14ac:dyDescent="0.2">
      <c r="A28" s="86"/>
      <c r="B28" s="87"/>
      <c r="C28" s="88" t="s">
        <v>27</v>
      </c>
      <c r="D28" s="88" t="s">
        <v>28</v>
      </c>
      <c r="E28" s="88" t="s">
        <v>29</v>
      </c>
      <c r="F28" s="88" t="s">
        <v>30</v>
      </c>
      <c r="G28" s="88" t="s">
        <v>31</v>
      </c>
      <c r="H28" s="88" t="s">
        <v>34</v>
      </c>
      <c r="I28" s="88" t="s">
        <v>37</v>
      </c>
    </row>
    <row r="29" spans="1:9" x14ac:dyDescent="0.2">
      <c r="A29" s="86"/>
      <c r="B29" s="87"/>
      <c r="C29" s="89" t="s">
        <v>10</v>
      </c>
      <c r="D29" s="90" t="s">
        <v>10</v>
      </c>
      <c r="E29" s="89" t="s">
        <v>10</v>
      </c>
      <c r="F29" s="89" t="s">
        <v>10</v>
      </c>
      <c r="G29" s="89" t="s">
        <v>11</v>
      </c>
      <c r="H29" s="89" t="s">
        <v>11</v>
      </c>
      <c r="I29" s="89" t="s">
        <v>11</v>
      </c>
    </row>
    <row r="30" spans="1:9" x14ac:dyDescent="0.2">
      <c r="A30" s="86" t="s">
        <v>0</v>
      </c>
      <c r="B30" s="87"/>
      <c r="C30" s="91">
        <v>5109644</v>
      </c>
      <c r="D30" s="68">
        <v>5019644</v>
      </c>
      <c r="E30" s="68">
        <v>5147006</v>
      </c>
      <c r="F30" s="68">
        <v>5117250</v>
      </c>
      <c r="G30" s="68">
        <v>5117250</v>
      </c>
      <c r="H30" s="68">
        <v>6965748</v>
      </c>
      <c r="I30" s="68">
        <v>6965748</v>
      </c>
    </row>
    <row r="31" spans="1:9" x14ac:dyDescent="0.2">
      <c r="A31" s="86" t="s">
        <v>1</v>
      </c>
      <c r="B31" s="87"/>
      <c r="C31" s="91">
        <v>10589433</v>
      </c>
      <c r="D31" s="68">
        <f t="shared" ref="D31:I31" si="0">C42</f>
        <v>16278836</v>
      </c>
      <c r="E31" s="68">
        <f t="shared" si="0"/>
        <v>22415656</v>
      </c>
      <c r="F31" s="68">
        <f t="shared" si="0"/>
        <v>19429704</v>
      </c>
      <c r="G31" s="68">
        <f t="shared" si="0"/>
        <v>20567919</v>
      </c>
      <c r="H31" s="68">
        <f t="shared" si="0"/>
        <v>20568027</v>
      </c>
      <c r="I31" s="68">
        <f t="shared" si="0"/>
        <v>21685963</v>
      </c>
    </row>
    <row r="32" spans="1:9" x14ac:dyDescent="0.2">
      <c r="A32" s="86" t="s">
        <v>2</v>
      </c>
      <c r="B32" s="87"/>
      <c r="C32" s="91">
        <v>7515186</v>
      </c>
      <c r="D32" s="68">
        <v>7975148</v>
      </c>
      <c r="E32" s="68">
        <v>6742309</v>
      </c>
      <c r="F32" s="68">
        <v>6965748</v>
      </c>
      <c r="G32" s="68">
        <v>6965748</v>
      </c>
      <c r="H32" s="68">
        <v>6965748</v>
      </c>
      <c r="I32" s="68">
        <v>6965748</v>
      </c>
    </row>
    <row r="33" spans="1:9" x14ac:dyDescent="0.2">
      <c r="A33" s="86" t="s">
        <v>3</v>
      </c>
      <c r="B33" s="87"/>
      <c r="C33" s="91">
        <v>1805783</v>
      </c>
      <c r="D33" s="68">
        <v>1869784</v>
      </c>
      <c r="E33" s="68">
        <v>9728261</v>
      </c>
      <c r="F33" s="91">
        <v>5827533</v>
      </c>
      <c r="G33" s="68">
        <v>4965640</v>
      </c>
      <c r="H33" s="68">
        <v>5847812</v>
      </c>
      <c r="I33" s="68">
        <v>5410870</v>
      </c>
    </row>
    <row r="34" spans="1:9" x14ac:dyDescent="0.2">
      <c r="A34" s="86"/>
      <c r="B34" s="87"/>
      <c r="C34" s="91"/>
      <c r="D34" s="68"/>
      <c r="E34" s="68"/>
      <c r="F34" s="68"/>
      <c r="G34" s="139"/>
      <c r="H34" s="139"/>
      <c r="I34" s="139"/>
    </row>
    <row r="35" spans="1:9" x14ac:dyDescent="0.2">
      <c r="A35" s="86" t="s">
        <v>4</v>
      </c>
      <c r="B35" s="82"/>
      <c r="C35" s="92"/>
      <c r="D35" s="92"/>
      <c r="E35" s="92"/>
      <c r="F35" s="92"/>
      <c r="G35" s="92"/>
      <c r="H35" s="92"/>
      <c r="I35" s="91"/>
    </row>
    <row r="36" spans="1:9" x14ac:dyDescent="0.2">
      <c r="A36" s="93" t="s">
        <v>36</v>
      </c>
      <c r="B36" s="87"/>
      <c r="C36" s="91"/>
      <c r="D36" s="94"/>
      <c r="E36" s="92"/>
      <c r="F36" s="92"/>
      <c r="G36" s="92"/>
      <c r="H36" s="92"/>
      <c r="I36" s="91"/>
    </row>
    <row r="37" spans="1:9" x14ac:dyDescent="0.2">
      <c r="A37" s="95"/>
      <c r="B37" s="96"/>
      <c r="C37" s="91">
        <v>-20000</v>
      </c>
      <c r="D37" s="68">
        <v>31456</v>
      </c>
      <c r="E37" s="68">
        <v>0</v>
      </c>
      <c r="F37" s="68">
        <v>0</v>
      </c>
      <c r="G37" s="48"/>
      <c r="H37" s="48"/>
      <c r="I37" s="48"/>
    </row>
    <row r="38" spans="1:9" x14ac:dyDescent="0.2">
      <c r="A38" s="140"/>
      <c r="B38" s="96"/>
      <c r="C38" s="91"/>
      <c r="D38" s="68"/>
      <c r="E38" s="68"/>
      <c r="F38" s="68"/>
      <c r="G38" s="68">
        <v>-2000000</v>
      </c>
      <c r="H38" s="68">
        <v>0</v>
      </c>
      <c r="I38" s="68">
        <v>0</v>
      </c>
    </row>
    <row r="39" spans="1:9" x14ac:dyDescent="0.2">
      <c r="A39" s="95"/>
      <c r="B39" s="96"/>
      <c r="C39" s="91"/>
      <c r="D39" s="68"/>
      <c r="E39" s="68"/>
      <c r="F39" s="68"/>
      <c r="G39" s="68"/>
      <c r="H39" s="68"/>
      <c r="I39" s="68"/>
    </row>
    <row r="40" spans="1:9" x14ac:dyDescent="0.2">
      <c r="A40" s="86" t="s">
        <v>5</v>
      </c>
      <c r="B40" s="87"/>
      <c r="C40" s="91">
        <f t="shared" ref="C40:F40" si="1">SUM(C37:C39)</f>
        <v>-20000</v>
      </c>
      <c r="D40" s="91">
        <f t="shared" si="1"/>
        <v>31456</v>
      </c>
      <c r="E40" s="91">
        <f t="shared" si="1"/>
        <v>0</v>
      </c>
      <c r="F40" s="91">
        <f t="shared" si="1"/>
        <v>0</v>
      </c>
      <c r="G40" s="91">
        <f>SUM(G38:G39)</f>
        <v>-2000000</v>
      </c>
      <c r="H40" s="91">
        <v>0</v>
      </c>
      <c r="I40" s="91">
        <v>0</v>
      </c>
    </row>
    <row r="41" spans="1:9" x14ac:dyDescent="0.2">
      <c r="A41" s="86"/>
      <c r="B41" s="87"/>
      <c r="C41" s="91"/>
      <c r="D41" s="68"/>
      <c r="E41" s="68"/>
      <c r="F41" s="68"/>
      <c r="G41" s="68"/>
      <c r="H41" s="68"/>
      <c r="I41" s="68"/>
    </row>
    <row r="42" spans="1:9" x14ac:dyDescent="0.2">
      <c r="A42" s="86" t="s">
        <v>7</v>
      </c>
      <c r="B42" s="87"/>
      <c r="C42" s="91">
        <f>+C31+C32-C33+C40</f>
        <v>16278836</v>
      </c>
      <c r="D42" s="91">
        <f t="shared" ref="D42:I42" si="2">+D31+D32-D33+D40</f>
        <v>22415656</v>
      </c>
      <c r="E42" s="91">
        <f>+E31+E32-E33+E40</f>
        <v>19429704</v>
      </c>
      <c r="F42" s="91">
        <f t="shared" si="2"/>
        <v>20567919</v>
      </c>
      <c r="G42" s="91">
        <f>+G31+G32-G33+G40</f>
        <v>20568027</v>
      </c>
      <c r="H42" s="91">
        <f>+H31+H32-H33+H40</f>
        <v>21685963</v>
      </c>
      <c r="I42" s="91">
        <f t="shared" si="2"/>
        <v>23240841</v>
      </c>
    </row>
    <row r="43" spans="1:9" x14ac:dyDescent="0.2">
      <c r="A43" s="95"/>
      <c r="B43" s="96"/>
      <c r="C43" s="97"/>
      <c r="D43" s="69"/>
      <c r="E43" s="69"/>
      <c r="F43" s="68"/>
      <c r="G43" s="68"/>
      <c r="H43" s="68"/>
      <c r="I43" s="68"/>
    </row>
    <row r="44" spans="1:9" x14ac:dyDescent="0.2">
      <c r="A44" s="86" t="s">
        <v>24</v>
      </c>
      <c r="B44" s="87"/>
      <c r="C44" s="97">
        <v>9520997</v>
      </c>
      <c r="D44" s="69">
        <v>11554163</v>
      </c>
      <c r="E44" s="69">
        <v>4695000</v>
      </c>
      <c r="F44" s="68">
        <v>3968531</v>
      </c>
      <c r="G44" s="68">
        <v>2904860</v>
      </c>
      <c r="H44" s="68">
        <v>4757936</v>
      </c>
      <c r="I44" s="68">
        <v>4751503</v>
      </c>
    </row>
    <row r="45" spans="1:9" x14ac:dyDescent="0.2">
      <c r="A45" s="95"/>
      <c r="B45" s="96"/>
      <c r="C45" s="97"/>
      <c r="D45" s="69"/>
      <c r="E45" s="69"/>
      <c r="F45" s="68"/>
      <c r="G45" s="68"/>
      <c r="H45" s="68"/>
      <c r="I45" s="68"/>
    </row>
    <row r="46" spans="1:9" x14ac:dyDescent="0.2">
      <c r="A46" s="86" t="s">
        <v>25</v>
      </c>
      <c r="B46" s="98"/>
      <c r="C46" s="99">
        <f>C42-C44</f>
        <v>6757839</v>
      </c>
      <c r="D46" s="99">
        <f t="shared" ref="D46:I46" si="3">D42-D44</f>
        <v>10861493</v>
      </c>
      <c r="E46" s="99">
        <f t="shared" si="3"/>
        <v>14734704</v>
      </c>
      <c r="F46" s="100">
        <f t="shared" si="3"/>
        <v>16599388</v>
      </c>
      <c r="G46" s="100">
        <f t="shared" si="3"/>
        <v>17663167</v>
      </c>
      <c r="H46" s="100">
        <f t="shared" si="3"/>
        <v>16928027</v>
      </c>
      <c r="I46" s="100">
        <f t="shared" si="3"/>
        <v>18489338</v>
      </c>
    </row>
    <row r="47" spans="1:9" x14ac:dyDescent="0.2">
      <c r="A47" s="33"/>
      <c r="B47" s="33"/>
      <c r="C47" s="34"/>
      <c r="D47" s="34"/>
      <c r="E47" s="34"/>
      <c r="F47" s="34"/>
      <c r="G47" s="34"/>
      <c r="H47" s="34"/>
      <c r="I47" s="34"/>
    </row>
    <row r="48" spans="1:9" x14ac:dyDescent="0.2">
      <c r="A48" s="35" t="s">
        <v>26</v>
      </c>
      <c r="B48" s="31"/>
      <c r="C48" s="19"/>
      <c r="D48" s="19"/>
      <c r="E48" s="19"/>
      <c r="F48" s="19"/>
      <c r="G48" s="19"/>
      <c r="H48" s="19"/>
      <c r="I48" s="19"/>
    </row>
    <row r="49" spans="1:9" x14ac:dyDescent="0.2">
      <c r="A49" s="36" t="s">
        <v>33</v>
      </c>
      <c r="B49" s="27"/>
      <c r="C49" s="21"/>
      <c r="D49" s="21"/>
      <c r="E49" s="21"/>
      <c r="F49" s="21"/>
      <c r="G49" s="21"/>
      <c r="H49" s="21"/>
      <c r="I49" s="21"/>
    </row>
    <row r="50" spans="1:9" x14ac:dyDescent="0.2">
      <c r="A50" s="24"/>
      <c r="B50" s="26"/>
      <c r="C50" s="22"/>
      <c r="D50" s="22"/>
      <c r="E50" s="22"/>
      <c r="F50" s="22"/>
      <c r="G50" s="22"/>
      <c r="H50" s="22"/>
      <c r="I50" s="22"/>
    </row>
    <row r="51" spans="1:9" x14ac:dyDescent="0.2">
      <c r="A51" s="24" t="s">
        <v>6</v>
      </c>
      <c r="B51" s="26"/>
      <c r="C51" s="22"/>
      <c r="D51" s="22"/>
      <c r="E51" s="22"/>
      <c r="F51" s="22"/>
      <c r="G51" s="22"/>
      <c r="H51" s="22"/>
      <c r="I51" s="22"/>
    </row>
    <row r="52" spans="1:9" x14ac:dyDescent="0.2">
      <c r="A52" s="24"/>
      <c r="B52" s="26"/>
      <c r="C52" s="22"/>
      <c r="D52" s="22"/>
      <c r="E52" s="22"/>
      <c r="F52" s="22"/>
      <c r="G52" s="22"/>
      <c r="H52" s="22"/>
      <c r="I52" s="22"/>
    </row>
    <row r="53" spans="1:9" x14ac:dyDescent="0.2">
      <c r="A53" s="37" t="s">
        <v>8</v>
      </c>
      <c r="B53" s="32"/>
      <c r="C53" s="22"/>
      <c r="D53" s="22"/>
      <c r="E53" s="22"/>
      <c r="F53" s="22"/>
      <c r="G53" s="22"/>
      <c r="H53" s="22"/>
      <c r="I53" s="22"/>
    </row>
    <row r="54" spans="1:9" x14ac:dyDescent="0.2">
      <c r="A54" s="38" t="s">
        <v>9</v>
      </c>
      <c r="B54" s="39"/>
      <c r="C54" s="22"/>
      <c r="D54" s="22"/>
      <c r="E54" s="22"/>
      <c r="F54" s="22"/>
      <c r="G54" s="22"/>
      <c r="H54" s="22"/>
      <c r="I54" s="22"/>
    </row>
  </sheetData>
  <sheetProtection selectLockedCells="1"/>
  <mergeCells count="1">
    <mergeCell ref="A27:I27"/>
  </mergeCells>
  <printOptions horizontalCentered="1"/>
  <pageMargins left="0.75" right="0.75" top="0.6" bottom="0.55000000000000004" header="0.28000000000000003" footer="0.16"/>
  <pageSetup scale="78"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zoomScaleNormal="100" workbookViewId="0">
      <selection activeCell="M22" sqref="M22"/>
    </sheetView>
  </sheetViews>
  <sheetFormatPr defaultRowHeight="12.75" x14ac:dyDescent="0.2"/>
  <cols>
    <col min="1" max="2" width="14.7109375" customWidth="1"/>
    <col min="3" max="4" width="14" customWidth="1"/>
    <col min="5" max="5" width="13.5703125" customWidth="1"/>
    <col min="6" max="7" width="14" customWidth="1"/>
    <col min="8" max="8" width="14.28515625" customWidth="1"/>
    <col min="9" max="9" width="13.42578125" customWidth="1"/>
  </cols>
  <sheetData>
    <row r="1" spans="1:9" x14ac:dyDescent="0.2">
      <c r="A1" s="48"/>
      <c r="B1" s="48"/>
      <c r="C1" s="48"/>
      <c r="D1" s="48"/>
      <c r="E1" s="48"/>
      <c r="F1" s="48"/>
      <c r="G1" s="48"/>
      <c r="H1" s="48"/>
      <c r="I1" s="48"/>
    </row>
    <row r="2" spans="1:9" x14ac:dyDescent="0.2">
      <c r="A2" s="48" t="s">
        <v>13</v>
      </c>
      <c r="B2" s="46" t="s">
        <v>38</v>
      </c>
      <c r="C2" s="79"/>
      <c r="D2" s="79"/>
      <c r="E2" s="80"/>
      <c r="F2" s="48"/>
      <c r="G2" s="81" t="s">
        <v>14</v>
      </c>
      <c r="H2" s="46" t="s">
        <v>198</v>
      </c>
      <c r="I2" s="79"/>
    </row>
    <row r="3" spans="1:9" x14ac:dyDescent="0.2">
      <c r="A3" s="48" t="s">
        <v>22</v>
      </c>
      <c r="B3" s="46" t="s">
        <v>199</v>
      </c>
      <c r="C3" s="79"/>
      <c r="D3" s="79"/>
      <c r="E3" s="80"/>
      <c r="F3" s="48"/>
      <c r="G3" s="81" t="s">
        <v>15</v>
      </c>
      <c r="H3" s="47" t="s">
        <v>200</v>
      </c>
      <c r="I3" s="82"/>
    </row>
    <row r="4" spans="1:9" x14ac:dyDescent="0.2">
      <c r="A4" s="48" t="s">
        <v>16</v>
      </c>
      <c r="B4" s="46" t="s">
        <v>201</v>
      </c>
      <c r="C4" s="79"/>
      <c r="D4" s="79"/>
      <c r="E4" s="80"/>
      <c r="F4" s="48"/>
      <c r="G4" s="81" t="s">
        <v>18</v>
      </c>
      <c r="H4" s="46" t="s">
        <v>42</v>
      </c>
      <c r="I4" s="79"/>
    </row>
    <row r="5" spans="1:9" x14ac:dyDescent="0.2">
      <c r="A5" s="48" t="s">
        <v>17</v>
      </c>
      <c r="B5" s="46" t="s">
        <v>202</v>
      </c>
      <c r="C5" s="82"/>
      <c r="D5" s="82"/>
      <c r="E5" s="80"/>
      <c r="F5" s="48"/>
      <c r="G5" s="81" t="s">
        <v>19</v>
      </c>
      <c r="H5" s="47" t="s">
        <v>203</v>
      </c>
      <c r="I5" s="82"/>
    </row>
    <row r="6" spans="1:9" x14ac:dyDescent="0.2">
      <c r="A6" s="48"/>
      <c r="B6" s="48"/>
      <c r="C6" s="48"/>
      <c r="D6" s="48"/>
      <c r="E6" s="48"/>
      <c r="F6" s="48"/>
      <c r="G6" s="48"/>
      <c r="H6" s="48"/>
      <c r="I6" s="48"/>
    </row>
    <row r="7" spans="1:9" x14ac:dyDescent="0.2">
      <c r="A7" s="48"/>
      <c r="B7" s="48"/>
      <c r="C7" s="48"/>
      <c r="D7" s="48"/>
      <c r="E7" s="48"/>
      <c r="F7" s="48"/>
      <c r="G7" s="48"/>
      <c r="H7" s="48"/>
      <c r="I7" s="48"/>
    </row>
    <row r="8" spans="1:9" x14ac:dyDescent="0.2">
      <c r="A8" s="48" t="s">
        <v>20</v>
      </c>
      <c r="B8" s="48"/>
      <c r="C8" s="80"/>
      <c r="D8" s="80"/>
      <c r="E8" s="80"/>
      <c r="F8" s="80"/>
      <c r="G8" s="80"/>
      <c r="H8" s="80"/>
      <c r="I8" s="80"/>
    </row>
    <row r="9" spans="1:9" ht="42.75" customHeight="1" x14ac:dyDescent="0.2">
      <c r="A9" s="219" t="s">
        <v>204</v>
      </c>
      <c r="B9" s="219"/>
      <c r="C9" s="219"/>
      <c r="D9" s="219"/>
      <c r="E9" s="219"/>
      <c r="F9" s="219"/>
      <c r="G9" s="219"/>
      <c r="H9" s="219"/>
      <c r="I9" s="219"/>
    </row>
    <row r="10" spans="1:9" x14ac:dyDescent="0.2">
      <c r="A10" s="48" t="s">
        <v>21</v>
      </c>
      <c r="B10" s="48"/>
      <c r="C10" s="80"/>
      <c r="D10" s="80"/>
      <c r="E10" s="80"/>
      <c r="F10" s="80"/>
      <c r="G10" s="80"/>
      <c r="H10" s="80"/>
      <c r="I10" s="80"/>
    </row>
    <row r="11" spans="1:9" x14ac:dyDescent="0.2">
      <c r="A11" s="29" t="s">
        <v>205</v>
      </c>
      <c r="B11" s="48"/>
      <c r="C11" s="80"/>
      <c r="D11" s="80"/>
      <c r="E11" s="80"/>
      <c r="F11" s="80"/>
      <c r="G11" s="80"/>
      <c r="H11" s="80"/>
      <c r="I11" s="80"/>
    </row>
    <row r="12" spans="1:9" x14ac:dyDescent="0.2">
      <c r="A12" s="48" t="s">
        <v>23</v>
      </c>
      <c r="B12" s="48"/>
      <c r="C12" s="80"/>
      <c r="D12" s="80"/>
      <c r="E12" s="80"/>
      <c r="F12" s="80"/>
      <c r="G12" s="80"/>
      <c r="H12" s="80"/>
      <c r="I12" s="80"/>
    </row>
    <row r="13" spans="1:9" x14ac:dyDescent="0.2">
      <c r="A13" s="84" t="s">
        <v>206</v>
      </c>
      <c r="B13" s="48"/>
      <c r="C13" s="80"/>
      <c r="D13" s="80"/>
      <c r="E13" s="80"/>
      <c r="F13" s="80"/>
      <c r="G13" s="80"/>
      <c r="H13" s="80"/>
      <c r="I13" s="80"/>
    </row>
    <row r="14" spans="1:9" x14ac:dyDescent="0.2">
      <c r="A14" s="85" t="s">
        <v>35</v>
      </c>
      <c r="B14" s="48"/>
      <c r="C14" s="80"/>
      <c r="D14" s="80"/>
      <c r="E14" s="80"/>
      <c r="F14" s="80"/>
      <c r="G14" s="80"/>
      <c r="H14" s="80"/>
      <c r="I14" s="80"/>
    </row>
    <row r="15" spans="1:9" x14ac:dyDescent="0.2">
      <c r="A15" s="48"/>
      <c r="B15" s="48"/>
      <c r="C15" s="80"/>
      <c r="D15" s="80"/>
      <c r="E15" s="80"/>
      <c r="F15" s="80"/>
      <c r="G15" s="80"/>
      <c r="H15" s="80"/>
      <c r="I15" s="80"/>
    </row>
    <row r="16" spans="1:9" x14ac:dyDescent="0.2">
      <c r="A16" s="85" t="s">
        <v>32</v>
      </c>
      <c r="B16" s="48"/>
      <c r="C16" s="80"/>
      <c r="D16" s="80"/>
      <c r="E16" s="80"/>
      <c r="F16" s="80"/>
      <c r="G16" s="80"/>
      <c r="H16" s="80"/>
      <c r="I16" s="80"/>
    </row>
    <row r="17" spans="1:9" ht="29.25" customHeight="1" x14ac:dyDescent="0.2">
      <c r="A17" s="233" t="s">
        <v>434</v>
      </c>
      <c r="B17" s="233"/>
      <c r="C17" s="233"/>
      <c r="D17" s="233"/>
      <c r="E17" s="233"/>
      <c r="F17" s="233"/>
      <c r="G17" s="233"/>
      <c r="H17" s="233"/>
      <c r="I17" s="233"/>
    </row>
    <row r="18" spans="1:9" x14ac:dyDescent="0.2">
      <c r="A18" s="209" t="s">
        <v>12</v>
      </c>
      <c r="B18" s="210"/>
      <c r="C18" s="210"/>
      <c r="D18" s="210"/>
      <c r="E18" s="210"/>
      <c r="F18" s="210"/>
      <c r="G18" s="210"/>
      <c r="H18" s="210"/>
      <c r="I18" s="211"/>
    </row>
    <row r="19" spans="1:9" x14ac:dyDescent="0.2">
      <c r="A19" s="86"/>
      <c r="B19" s="87"/>
      <c r="C19" s="88" t="s">
        <v>27</v>
      </c>
      <c r="D19" s="88" t="s">
        <v>28</v>
      </c>
      <c r="E19" s="88" t="s">
        <v>29</v>
      </c>
      <c r="F19" s="88" t="s">
        <v>30</v>
      </c>
      <c r="G19" s="88" t="s">
        <v>31</v>
      </c>
      <c r="H19" s="88" t="s">
        <v>34</v>
      </c>
      <c r="I19" s="88" t="s">
        <v>37</v>
      </c>
    </row>
    <row r="20" spans="1:9" x14ac:dyDescent="0.2">
      <c r="A20" s="86"/>
      <c r="B20" s="87"/>
      <c r="C20" s="89" t="s">
        <v>10</v>
      </c>
      <c r="D20" s="90" t="s">
        <v>10</v>
      </c>
      <c r="E20" s="89" t="s">
        <v>10</v>
      </c>
      <c r="F20" s="89" t="s">
        <v>10</v>
      </c>
      <c r="G20" s="89" t="s">
        <v>11</v>
      </c>
      <c r="H20" s="89" t="s">
        <v>11</v>
      </c>
      <c r="I20" s="89" t="s">
        <v>11</v>
      </c>
    </row>
    <row r="21" spans="1:9" x14ac:dyDescent="0.2">
      <c r="A21" s="86" t="s">
        <v>0</v>
      </c>
      <c r="B21" s="87"/>
      <c r="C21" s="68">
        <v>77283</v>
      </c>
      <c r="D21" s="68">
        <v>59783</v>
      </c>
      <c r="E21" s="68">
        <v>264316</v>
      </c>
      <c r="F21" s="68">
        <v>318030</v>
      </c>
      <c r="G21" s="68">
        <v>350509</v>
      </c>
      <c r="H21" s="68">
        <v>350509</v>
      </c>
      <c r="I21" s="68">
        <v>350509</v>
      </c>
    </row>
    <row r="22" spans="1:9" x14ac:dyDescent="0.2">
      <c r="A22" s="86" t="s">
        <v>1</v>
      </c>
      <c r="B22" s="87"/>
      <c r="C22" s="68">
        <v>63539</v>
      </c>
      <c r="D22" s="68">
        <f t="shared" ref="D22:I22" si="0">C33</f>
        <v>90982</v>
      </c>
      <c r="E22" s="68">
        <f t="shared" si="0"/>
        <v>140029</v>
      </c>
      <c r="F22" s="68">
        <f t="shared" si="0"/>
        <v>3985</v>
      </c>
      <c r="G22" s="68">
        <f t="shared" si="0"/>
        <v>53320</v>
      </c>
      <c r="H22" s="68">
        <f t="shared" si="0"/>
        <v>64595</v>
      </c>
      <c r="I22" s="68">
        <f t="shared" si="0"/>
        <v>74595</v>
      </c>
    </row>
    <row r="23" spans="1:9" x14ac:dyDescent="0.2">
      <c r="A23" s="86" t="s">
        <v>2</v>
      </c>
      <c r="B23" s="87"/>
      <c r="C23" s="68">
        <v>75540.850000000006</v>
      </c>
      <c r="D23" s="68">
        <v>75684</v>
      </c>
      <c r="E23" s="68">
        <v>73827</v>
      </c>
      <c r="F23" s="68">
        <v>137789</v>
      </c>
      <c r="G23" s="68">
        <v>111275</v>
      </c>
      <c r="H23" s="68">
        <v>50000</v>
      </c>
      <c r="I23" s="68">
        <v>50000</v>
      </c>
    </row>
    <row r="24" spans="1:9" x14ac:dyDescent="0.2">
      <c r="A24" s="86" t="s">
        <v>3</v>
      </c>
      <c r="B24" s="87"/>
      <c r="C24" s="68">
        <v>47181.85</v>
      </c>
      <c r="D24" s="68">
        <v>23638</v>
      </c>
      <c r="E24" s="91">
        <v>208582</v>
      </c>
      <c r="F24" s="91">
        <v>87104</v>
      </c>
      <c r="G24" s="68">
        <v>100000</v>
      </c>
      <c r="H24" s="68">
        <v>40000</v>
      </c>
      <c r="I24" s="68">
        <v>45000</v>
      </c>
    </row>
    <row r="25" spans="1:9" x14ac:dyDescent="0.2">
      <c r="A25" s="86"/>
      <c r="B25" s="87"/>
      <c r="C25" s="91"/>
      <c r="D25" s="68"/>
      <c r="E25" s="68"/>
      <c r="F25" s="68"/>
      <c r="G25" s="68"/>
      <c r="H25" s="68"/>
      <c r="I25" s="68"/>
    </row>
    <row r="26" spans="1:9" x14ac:dyDescent="0.2">
      <c r="A26" s="86" t="s">
        <v>4</v>
      </c>
      <c r="B26" s="82"/>
      <c r="C26" s="92"/>
      <c r="D26" s="92"/>
      <c r="E26" s="92"/>
      <c r="F26" s="92"/>
      <c r="G26" s="92"/>
      <c r="H26" s="92"/>
      <c r="I26" s="91"/>
    </row>
    <row r="27" spans="1:9" x14ac:dyDescent="0.2">
      <c r="A27" s="93" t="s">
        <v>36</v>
      </c>
      <c r="B27" s="87"/>
      <c r="C27" s="91"/>
      <c r="D27" s="94"/>
      <c r="E27" s="92"/>
      <c r="F27" s="92"/>
      <c r="G27" s="92"/>
      <c r="H27" s="92"/>
      <c r="I27" s="91"/>
    </row>
    <row r="28" spans="1:9" x14ac:dyDescent="0.2">
      <c r="A28" s="95" t="s">
        <v>104</v>
      </c>
      <c r="B28" s="96"/>
      <c r="C28" s="91">
        <v>-916</v>
      </c>
      <c r="D28" s="68">
        <v>-2999</v>
      </c>
      <c r="E28" s="68">
        <v>-1289</v>
      </c>
      <c r="F28" s="68">
        <v>-1350</v>
      </c>
      <c r="G28" s="68"/>
      <c r="H28" s="68"/>
      <c r="I28" s="68"/>
    </row>
    <row r="29" spans="1:9" x14ac:dyDescent="0.2">
      <c r="A29" s="95"/>
      <c r="B29" s="96"/>
      <c r="C29" s="91"/>
      <c r="D29" s="68"/>
      <c r="E29" s="68"/>
      <c r="F29" s="68"/>
      <c r="G29" s="68"/>
      <c r="H29" s="68"/>
      <c r="I29" s="68"/>
    </row>
    <row r="30" spans="1:9" x14ac:dyDescent="0.2">
      <c r="A30" s="95"/>
      <c r="B30" s="96"/>
      <c r="C30" s="91"/>
      <c r="D30" s="68"/>
      <c r="E30" s="68"/>
      <c r="F30" s="68"/>
      <c r="G30" s="68"/>
      <c r="H30" s="68"/>
      <c r="I30" s="68"/>
    </row>
    <row r="31" spans="1:9" x14ac:dyDescent="0.2">
      <c r="A31" s="86" t="s">
        <v>5</v>
      </c>
      <c r="B31" s="87"/>
      <c r="C31" s="91">
        <f t="shared" ref="C31:I31" si="1">SUM(C28:C30)</f>
        <v>-916</v>
      </c>
      <c r="D31" s="91">
        <f t="shared" si="1"/>
        <v>-2999</v>
      </c>
      <c r="E31" s="91">
        <f t="shared" si="1"/>
        <v>-1289</v>
      </c>
      <c r="F31" s="91">
        <f t="shared" si="1"/>
        <v>-1350</v>
      </c>
      <c r="G31" s="91">
        <f t="shared" si="1"/>
        <v>0</v>
      </c>
      <c r="H31" s="91">
        <f t="shared" si="1"/>
        <v>0</v>
      </c>
      <c r="I31" s="91">
        <f t="shared" si="1"/>
        <v>0</v>
      </c>
    </row>
    <row r="32" spans="1:9" x14ac:dyDescent="0.2">
      <c r="A32" s="86"/>
      <c r="B32" s="87"/>
      <c r="C32" s="91"/>
      <c r="D32" s="68"/>
      <c r="E32" s="68"/>
      <c r="F32" s="68"/>
      <c r="G32" s="68"/>
      <c r="H32" s="68"/>
      <c r="I32" s="68"/>
    </row>
    <row r="33" spans="1:9" x14ac:dyDescent="0.2">
      <c r="A33" s="86" t="s">
        <v>7</v>
      </c>
      <c r="B33" s="87"/>
      <c r="C33" s="91">
        <f>+C22+C23-C24+C31</f>
        <v>90982</v>
      </c>
      <c r="D33" s="91">
        <f t="shared" ref="D33:I33" si="2">+D22+D23-D24+D31</f>
        <v>140029</v>
      </c>
      <c r="E33" s="91">
        <f>+E22+E23-E24+E31</f>
        <v>3985</v>
      </c>
      <c r="F33" s="91">
        <f t="shared" si="2"/>
        <v>53320</v>
      </c>
      <c r="G33" s="91">
        <f>+G22+G23-G24+G31</f>
        <v>64595</v>
      </c>
      <c r="H33" s="91">
        <f>+H22+H23-H24+H31</f>
        <v>74595</v>
      </c>
      <c r="I33" s="91">
        <f t="shared" si="2"/>
        <v>79595</v>
      </c>
    </row>
    <row r="34" spans="1:9" x14ac:dyDescent="0.2">
      <c r="A34" s="95"/>
      <c r="B34" s="96"/>
      <c r="C34" s="97"/>
      <c r="D34" s="69"/>
      <c r="E34" s="69"/>
      <c r="F34" s="68"/>
      <c r="G34" s="68"/>
      <c r="H34" s="68"/>
      <c r="I34" s="68"/>
    </row>
    <row r="35" spans="1:9" x14ac:dyDescent="0.2">
      <c r="A35" s="86" t="s">
        <v>24</v>
      </c>
      <c r="B35" s="87"/>
      <c r="C35" s="97"/>
      <c r="D35" s="69">
        <v>3679</v>
      </c>
      <c r="E35" s="69">
        <v>5053</v>
      </c>
      <c r="F35" s="68">
        <v>1305</v>
      </c>
      <c r="G35" s="68">
        <v>5000</v>
      </c>
      <c r="H35" s="68">
        <v>5000</v>
      </c>
      <c r="I35" s="68">
        <v>5000</v>
      </c>
    </row>
    <row r="36" spans="1:9" x14ac:dyDescent="0.2">
      <c r="A36" s="6"/>
      <c r="B36" s="7"/>
      <c r="C36" s="14"/>
      <c r="D36" s="15"/>
      <c r="E36" s="15"/>
      <c r="F36" s="13"/>
      <c r="G36" s="13"/>
      <c r="H36" s="13"/>
      <c r="I36" s="13"/>
    </row>
    <row r="37" spans="1:9" x14ac:dyDescent="0.2">
      <c r="A37" s="9" t="s">
        <v>25</v>
      </c>
      <c r="B37" s="3"/>
      <c r="C37" s="16">
        <f>C33-C35</f>
        <v>90982</v>
      </c>
      <c r="D37" s="16">
        <f t="shared" ref="D37:I37" si="3">D33-D35</f>
        <v>136350</v>
      </c>
      <c r="E37" s="16">
        <f t="shared" si="3"/>
        <v>-1068</v>
      </c>
      <c r="F37" s="17">
        <f t="shared" si="3"/>
        <v>52015</v>
      </c>
      <c r="G37" s="17">
        <f t="shared" si="3"/>
        <v>59595</v>
      </c>
      <c r="H37" s="17">
        <f t="shared" si="3"/>
        <v>69595</v>
      </c>
      <c r="I37" s="17">
        <f t="shared" si="3"/>
        <v>74595</v>
      </c>
    </row>
    <row r="38" spans="1:9" x14ac:dyDescent="0.2">
      <c r="A38" s="10"/>
      <c r="B38" s="10"/>
      <c r="C38" s="18"/>
      <c r="D38" s="18"/>
      <c r="E38" s="18"/>
      <c r="F38" s="18"/>
      <c r="G38" s="18"/>
      <c r="H38" s="18"/>
      <c r="I38" s="18"/>
    </row>
    <row r="39" spans="1:9" x14ac:dyDescent="0.2">
      <c r="A39" s="11" t="s">
        <v>26</v>
      </c>
      <c r="B39" s="1"/>
      <c r="C39" s="19"/>
      <c r="D39" s="19"/>
      <c r="E39" s="20"/>
      <c r="F39" s="20"/>
      <c r="G39" s="20"/>
      <c r="H39" s="20"/>
      <c r="I39" s="20"/>
    </row>
    <row r="40" spans="1:9" x14ac:dyDescent="0.2">
      <c r="A40" s="23" t="s">
        <v>33</v>
      </c>
      <c r="B40" s="7"/>
      <c r="C40" s="21"/>
      <c r="D40" s="21"/>
      <c r="E40" s="15"/>
      <c r="F40" s="15"/>
      <c r="G40" s="15"/>
      <c r="H40" s="15"/>
      <c r="I40" s="15"/>
    </row>
    <row r="41" spans="1:9" x14ac:dyDescent="0.2">
      <c r="A41" s="9"/>
      <c r="B41" s="2"/>
      <c r="C41" s="13"/>
      <c r="D41" s="13"/>
      <c r="E41" s="13"/>
      <c r="F41" s="13"/>
      <c r="G41" s="13"/>
      <c r="H41" s="13"/>
      <c r="I41" s="13"/>
    </row>
    <row r="42" spans="1:9" x14ac:dyDescent="0.2">
      <c r="A42" s="9" t="s">
        <v>6</v>
      </c>
      <c r="B42" s="2"/>
      <c r="C42" s="22"/>
      <c r="D42" s="22"/>
      <c r="E42" s="13"/>
      <c r="F42" s="13"/>
      <c r="G42" s="13"/>
      <c r="H42" s="13"/>
      <c r="I42" s="13"/>
    </row>
    <row r="43" spans="1:9" x14ac:dyDescent="0.2">
      <c r="A43" s="9"/>
      <c r="B43" s="2"/>
      <c r="C43" s="22"/>
      <c r="D43" s="22"/>
      <c r="E43" s="13"/>
      <c r="F43" s="13"/>
      <c r="G43" s="13"/>
      <c r="H43" s="13"/>
      <c r="I43" s="13"/>
    </row>
    <row r="44" spans="1:9" x14ac:dyDescent="0.2">
      <c r="A44" s="5" t="s">
        <v>8</v>
      </c>
      <c r="B44" s="3"/>
      <c r="C44" s="22"/>
      <c r="D44" s="22"/>
      <c r="E44" s="13"/>
      <c r="F44" s="13"/>
      <c r="G44" s="13"/>
      <c r="H44" s="13"/>
      <c r="I44" s="13"/>
    </row>
    <row r="45" spans="1:9" x14ac:dyDescent="0.2">
      <c r="A45" s="8" t="s">
        <v>9</v>
      </c>
      <c r="B45" s="4"/>
      <c r="C45" s="22"/>
      <c r="D45" s="22"/>
      <c r="E45" s="13"/>
      <c r="F45" s="13"/>
      <c r="G45" s="13"/>
      <c r="H45" s="13"/>
      <c r="I45" s="13"/>
    </row>
  </sheetData>
  <sheetProtection selectLockedCells="1"/>
  <mergeCells count="3">
    <mergeCell ref="A9:I9"/>
    <mergeCell ref="A18:I18"/>
    <mergeCell ref="A17:I17"/>
  </mergeCells>
  <printOptions horizontalCentered="1"/>
  <pageMargins left="0.75" right="0.75" top="0.6" bottom="0.55000000000000004" header="0.28000000000000003" footer="0.16"/>
  <pageSetup scale="86"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zoomScaleNormal="100" workbookViewId="0">
      <selection activeCell="B25" sqref="B25"/>
    </sheetView>
  </sheetViews>
  <sheetFormatPr defaultRowHeight="12.75" x14ac:dyDescent="0.2"/>
  <cols>
    <col min="1" max="2" width="14.7109375" customWidth="1"/>
    <col min="3" max="8" width="14" customWidth="1"/>
    <col min="9" max="9" width="13.140625" customWidth="1"/>
  </cols>
  <sheetData>
    <row r="1" spans="1:9" x14ac:dyDescent="0.2">
      <c r="A1" s="48"/>
      <c r="B1" s="48"/>
      <c r="C1" s="48"/>
      <c r="D1" s="48"/>
      <c r="E1" s="48"/>
      <c r="F1" s="48"/>
      <c r="G1" s="48"/>
      <c r="H1" s="48"/>
      <c r="I1" s="48"/>
    </row>
    <row r="2" spans="1:9" x14ac:dyDescent="0.2">
      <c r="A2" s="113" t="s">
        <v>13</v>
      </c>
      <c r="B2" s="50" t="s">
        <v>38</v>
      </c>
      <c r="C2" s="52"/>
      <c r="D2" s="52"/>
      <c r="E2" s="114"/>
      <c r="F2" s="113"/>
      <c r="G2" s="115" t="s">
        <v>14</v>
      </c>
      <c r="H2" s="50" t="s">
        <v>121</v>
      </c>
      <c r="I2" s="52"/>
    </row>
    <row r="3" spans="1:9" x14ac:dyDescent="0.2">
      <c r="A3" s="113" t="s">
        <v>22</v>
      </c>
      <c r="B3" s="50" t="s">
        <v>233</v>
      </c>
      <c r="C3" s="52"/>
      <c r="D3" s="52"/>
      <c r="E3" s="114"/>
      <c r="F3" s="113"/>
      <c r="G3" s="115" t="s">
        <v>15</v>
      </c>
      <c r="H3" s="70" t="s">
        <v>123</v>
      </c>
      <c r="I3" s="53"/>
    </row>
    <row r="4" spans="1:9" x14ac:dyDescent="0.2">
      <c r="A4" s="113" t="s">
        <v>16</v>
      </c>
      <c r="B4" s="50" t="s">
        <v>234</v>
      </c>
      <c r="C4" s="52"/>
      <c r="D4" s="52"/>
      <c r="E4" s="114"/>
      <c r="F4" s="113"/>
      <c r="G4" s="115" t="s">
        <v>18</v>
      </c>
      <c r="H4" s="50" t="s">
        <v>42</v>
      </c>
      <c r="I4" s="52"/>
    </row>
    <row r="5" spans="1:9" x14ac:dyDescent="0.2">
      <c r="A5" s="113" t="s">
        <v>17</v>
      </c>
      <c r="B5" s="50" t="s">
        <v>125</v>
      </c>
      <c r="C5" s="53"/>
      <c r="D5" s="53"/>
      <c r="E5" s="114"/>
      <c r="F5" s="113"/>
      <c r="G5" s="115" t="s">
        <v>19</v>
      </c>
      <c r="H5" s="70" t="s">
        <v>235</v>
      </c>
      <c r="I5" s="53"/>
    </row>
    <row r="6" spans="1:9" x14ac:dyDescent="0.2">
      <c r="A6" s="113"/>
      <c r="B6" s="113"/>
      <c r="C6" s="113"/>
      <c r="D6" s="113"/>
      <c r="E6" s="113"/>
      <c r="F6" s="113"/>
      <c r="G6" s="113"/>
      <c r="H6" s="113"/>
      <c r="I6" s="113"/>
    </row>
    <row r="7" spans="1:9" x14ac:dyDescent="0.2">
      <c r="A7" s="113"/>
      <c r="B7" s="113"/>
      <c r="C7" s="113"/>
      <c r="D7" s="113"/>
      <c r="E7" s="113"/>
      <c r="F7" s="113"/>
      <c r="G7" s="113"/>
      <c r="H7" s="113"/>
      <c r="I7" s="113"/>
    </row>
    <row r="8" spans="1:9" x14ac:dyDescent="0.2">
      <c r="A8" s="113" t="s">
        <v>20</v>
      </c>
      <c r="B8" s="113"/>
      <c r="C8" s="114"/>
      <c r="D8" s="114"/>
      <c r="E8" s="114"/>
      <c r="F8" s="114"/>
      <c r="G8" s="114"/>
      <c r="H8" s="114"/>
      <c r="I8" s="114"/>
    </row>
    <row r="9" spans="1:9" x14ac:dyDescent="0.2">
      <c r="A9" s="225" t="s">
        <v>236</v>
      </c>
      <c r="B9" s="225"/>
      <c r="C9" s="225"/>
      <c r="D9" s="225"/>
      <c r="E9" s="225"/>
      <c r="F9" s="225"/>
      <c r="G9" s="225"/>
      <c r="H9" s="225"/>
      <c r="I9" s="225"/>
    </row>
    <row r="10" spans="1:9" x14ac:dyDescent="0.2">
      <c r="A10" s="113" t="s">
        <v>21</v>
      </c>
      <c r="B10" s="113"/>
      <c r="C10" s="114"/>
      <c r="D10" s="114"/>
      <c r="E10" s="114"/>
      <c r="F10" s="114"/>
      <c r="G10" s="114"/>
      <c r="H10" s="114"/>
      <c r="I10" s="114"/>
    </row>
    <row r="11" spans="1:9" x14ac:dyDescent="0.2">
      <c r="A11" s="212" t="s">
        <v>237</v>
      </c>
      <c r="B11" s="212"/>
      <c r="C11" s="212"/>
      <c r="D11" s="212"/>
      <c r="E11" s="212"/>
      <c r="F11" s="212"/>
      <c r="G11" s="212"/>
      <c r="H11" s="212"/>
      <c r="I11" s="212"/>
    </row>
    <row r="12" spans="1:9" x14ac:dyDescent="0.2">
      <c r="A12" s="113" t="s">
        <v>23</v>
      </c>
      <c r="B12" s="113"/>
      <c r="C12" s="114"/>
      <c r="D12" s="114"/>
      <c r="E12" s="114"/>
      <c r="F12" s="114"/>
      <c r="G12" s="114"/>
      <c r="H12" s="114"/>
      <c r="I12" s="114"/>
    </row>
    <row r="13" spans="1:9" x14ac:dyDescent="0.2">
      <c r="A13" s="220" t="s">
        <v>130</v>
      </c>
      <c r="B13" s="220"/>
      <c r="C13" s="220"/>
      <c r="D13" s="220"/>
      <c r="E13" s="220"/>
      <c r="F13" s="220"/>
      <c r="G13" s="220"/>
      <c r="H13" s="220"/>
      <c r="I13" s="220"/>
    </row>
    <row r="14" spans="1:9" x14ac:dyDescent="0.2">
      <c r="A14" s="116" t="s">
        <v>35</v>
      </c>
      <c r="B14" s="113"/>
      <c r="C14" s="114"/>
      <c r="D14" s="114"/>
      <c r="E14" s="114"/>
      <c r="F14" s="114"/>
      <c r="G14" s="114"/>
      <c r="H14" s="114"/>
      <c r="I14" s="114"/>
    </row>
    <row r="15" spans="1:9" x14ac:dyDescent="0.2">
      <c r="A15" s="113"/>
      <c r="B15" s="113"/>
      <c r="C15" s="114"/>
      <c r="D15" s="114"/>
      <c r="E15" s="114"/>
      <c r="F15" s="114"/>
      <c r="G15" s="114"/>
      <c r="H15" s="114"/>
      <c r="I15" s="114"/>
    </row>
    <row r="16" spans="1:9" x14ac:dyDescent="0.2">
      <c r="A16" s="116" t="s">
        <v>32</v>
      </c>
      <c r="B16" s="113"/>
      <c r="C16" s="114"/>
      <c r="D16" s="114"/>
      <c r="E16" s="114"/>
      <c r="F16" s="114"/>
      <c r="G16" s="114"/>
      <c r="H16" s="114"/>
      <c r="I16" s="114"/>
    </row>
    <row r="17" spans="1:9" x14ac:dyDescent="0.2">
      <c r="A17" s="114"/>
      <c r="B17" s="114"/>
      <c r="C17" s="114"/>
      <c r="D17" s="114"/>
      <c r="E17" s="114"/>
      <c r="F17" s="114"/>
      <c r="G17" s="114"/>
      <c r="H17" s="114"/>
      <c r="I17" s="114"/>
    </row>
    <row r="18" spans="1:9" x14ac:dyDescent="0.2">
      <c r="A18" s="228" t="s">
        <v>12</v>
      </c>
      <c r="B18" s="229"/>
      <c r="C18" s="229"/>
      <c r="D18" s="229"/>
      <c r="E18" s="229"/>
      <c r="F18" s="229"/>
      <c r="G18" s="229"/>
      <c r="H18" s="229"/>
      <c r="I18" s="230"/>
    </row>
    <row r="19" spans="1:9" x14ac:dyDescent="0.2">
      <c r="A19" s="117"/>
      <c r="B19" s="118"/>
      <c r="C19" s="119" t="s">
        <v>27</v>
      </c>
      <c r="D19" s="119" t="s">
        <v>28</v>
      </c>
      <c r="E19" s="119" t="s">
        <v>29</v>
      </c>
      <c r="F19" s="119" t="s">
        <v>30</v>
      </c>
      <c r="G19" s="119" t="s">
        <v>31</v>
      </c>
      <c r="H19" s="119" t="s">
        <v>34</v>
      </c>
      <c r="I19" s="119" t="s">
        <v>37</v>
      </c>
    </row>
    <row r="20" spans="1:9" x14ac:dyDescent="0.2">
      <c r="A20" s="117"/>
      <c r="B20" s="118"/>
      <c r="C20" s="120" t="s">
        <v>10</v>
      </c>
      <c r="D20" s="121" t="s">
        <v>10</v>
      </c>
      <c r="E20" s="120" t="s">
        <v>10</v>
      </c>
      <c r="F20" s="120" t="s">
        <v>10</v>
      </c>
      <c r="G20" s="120" t="s">
        <v>11</v>
      </c>
      <c r="H20" s="120" t="s">
        <v>11</v>
      </c>
      <c r="I20" s="120" t="s">
        <v>11</v>
      </c>
    </row>
    <row r="21" spans="1:9" x14ac:dyDescent="0.2">
      <c r="A21" s="117" t="s">
        <v>0</v>
      </c>
      <c r="B21" s="118"/>
      <c r="C21" s="68">
        <v>795158</v>
      </c>
      <c r="D21" s="68">
        <v>702314</v>
      </c>
      <c r="E21" s="68">
        <v>819450</v>
      </c>
      <c r="F21" s="122">
        <v>839896</v>
      </c>
      <c r="G21" s="122">
        <v>950203</v>
      </c>
      <c r="H21" s="122">
        <v>950203</v>
      </c>
      <c r="I21" s="122">
        <v>950203</v>
      </c>
    </row>
    <row r="22" spans="1:9" x14ac:dyDescent="0.2">
      <c r="A22" s="117" t="s">
        <v>1</v>
      </c>
      <c r="B22" s="118"/>
      <c r="C22" s="68">
        <v>203182</v>
      </c>
      <c r="D22" s="68">
        <f t="shared" ref="D22:I22" si="0">C33</f>
        <v>213055</v>
      </c>
      <c r="E22" s="68">
        <f t="shared" si="0"/>
        <v>188743</v>
      </c>
      <c r="F22" s="68">
        <f t="shared" si="0"/>
        <v>263179</v>
      </c>
      <c r="G22" s="68">
        <f t="shared" si="0"/>
        <v>320729</v>
      </c>
      <c r="H22" s="68">
        <f t="shared" si="0"/>
        <v>422932</v>
      </c>
      <c r="I22" s="68">
        <f t="shared" si="0"/>
        <v>425135</v>
      </c>
    </row>
    <row r="23" spans="1:9" x14ac:dyDescent="0.2">
      <c r="A23" s="117" t="s">
        <v>2</v>
      </c>
      <c r="B23" s="118"/>
      <c r="C23" s="68">
        <v>907</v>
      </c>
      <c r="D23" s="68">
        <v>1371</v>
      </c>
      <c r="E23" s="68">
        <v>4448</v>
      </c>
      <c r="F23" s="122">
        <v>2343</v>
      </c>
      <c r="G23" s="122">
        <v>2000</v>
      </c>
      <c r="H23" s="122">
        <v>2000</v>
      </c>
      <c r="I23" s="122">
        <v>2000</v>
      </c>
    </row>
    <row r="24" spans="1:9" x14ac:dyDescent="0.2">
      <c r="A24" s="117" t="s">
        <v>3</v>
      </c>
      <c r="B24" s="118"/>
      <c r="C24" s="68">
        <v>753168</v>
      </c>
      <c r="D24" s="68">
        <v>694761</v>
      </c>
      <c r="E24" s="91">
        <v>749462</v>
      </c>
      <c r="F24" s="123">
        <v>784689</v>
      </c>
      <c r="G24" s="122">
        <v>850000</v>
      </c>
      <c r="H24" s="122">
        <v>950000</v>
      </c>
      <c r="I24" s="122">
        <v>950000</v>
      </c>
    </row>
    <row r="25" spans="1:9" x14ac:dyDescent="0.2">
      <c r="A25" s="117"/>
      <c r="B25" s="118"/>
      <c r="C25" s="123"/>
      <c r="D25" s="122"/>
      <c r="E25" s="122"/>
      <c r="F25" s="122"/>
      <c r="G25" s="122"/>
      <c r="H25" s="122"/>
      <c r="I25" s="122"/>
    </row>
    <row r="26" spans="1:9" x14ac:dyDescent="0.2">
      <c r="A26" s="117" t="s">
        <v>4</v>
      </c>
      <c r="B26" s="53"/>
      <c r="C26" s="124"/>
      <c r="D26" s="124"/>
      <c r="E26" s="124"/>
      <c r="F26" s="124"/>
      <c r="G26" s="124"/>
      <c r="H26" s="124"/>
      <c r="I26" s="123"/>
    </row>
    <row r="27" spans="1:9" x14ac:dyDescent="0.2">
      <c r="A27" s="125" t="s">
        <v>36</v>
      </c>
      <c r="B27" s="118"/>
      <c r="C27" s="123"/>
      <c r="D27" s="126"/>
      <c r="E27" s="124"/>
      <c r="F27" s="124"/>
      <c r="G27" s="124"/>
      <c r="H27" s="124"/>
      <c r="I27" s="123"/>
    </row>
    <row r="28" spans="1:9" x14ac:dyDescent="0.2">
      <c r="A28" s="127" t="s">
        <v>321</v>
      </c>
      <c r="B28" s="128"/>
      <c r="C28" s="123">
        <v>762134</v>
      </c>
      <c r="D28" s="68">
        <v>669078</v>
      </c>
      <c r="E28" s="68">
        <v>819450</v>
      </c>
      <c r="F28" s="122">
        <v>419948</v>
      </c>
      <c r="G28" s="122">
        <v>950203</v>
      </c>
      <c r="H28" s="122">
        <v>950203</v>
      </c>
      <c r="I28" s="122">
        <v>950203</v>
      </c>
    </row>
    <row r="29" spans="1:9" x14ac:dyDescent="0.2">
      <c r="A29" s="127" t="s">
        <v>322</v>
      </c>
      <c r="B29" s="128"/>
      <c r="C29" s="123"/>
      <c r="D29" s="122"/>
      <c r="E29" s="122"/>
      <c r="F29" s="122">
        <v>419948</v>
      </c>
      <c r="G29" s="122"/>
      <c r="H29" s="122"/>
      <c r="I29" s="122"/>
    </row>
    <row r="30" spans="1:9" x14ac:dyDescent="0.2">
      <c r="A30" s="127"/>
      <c r="B30" s="128"/>
      <c r="C30" s="123"/>
      <c r="D30" s="122"/>
      <c r="E30" s="122"/>
      <c r="F30" s="122"/>
      <c r="G30" s="122"/>
      <c r="H30" s="122"/>
      <c r="I30" s="122"/>
    </row>
    <row r="31" spans="1:9" x14ac:dyDescent="0.2">
      <c r="A31" s="117" t="s">
        <v>5</v>
      </c>
      <c r="B31" s="118"/>
      <c r="C31" s="123">
        <f t="shared" ref="C31:I31" si="1">SUM(C28:C30)</f>
        <v>762134</v>
      </c>
      <c r="D31" s="123">
        <f t="shared" si="1"/>
        <v>669078</v>
      </c>
      <c r="E31" s="123">
        <f t="shared" si="1"/>
        <v>819450</v>
      </c>
      <c r="F31" s="123">
        <f t="shared" si="1"/>
        <v>839896</v>
      </c>
      <c r="G31" s="123">
        <f t="shared" si="1"/>
        <v>950203</v>
      </c>
      <c r="H31" s="123">
        <f t="shared" si="1"/>
        <v>950203</v>
      </c>
      <c r="I31" s="123">
        <f t="shared" si="1"/>
        <v>950203</v>
      </c>
    </row>
    <row r="32" spans="1:9" x14ac:dyDescent="0.2">
      <c r="A32" s="117"/>
      <c r="B32" s="118"/>
      <c r="C32" s="123"/>
      <c r="D32" s="122"/>
      <c r="E32" s="122"/>
      <c r="F32" s="122"/>
      <c r="G32" s="122"/>
      <c r="H32" s="122"/>
      <c r="I32" s="122"/>
    </row>
    <row r="33" spans="1:9" x14ac:dyDescent="0.2">
      <c r="A33" s="117" t="s">
        <v>7</v>
      </c>
      <c r="B33" s="118"/>
      <c r="C33" s="123">
        <f>+C22+C23-C24+C31</f>
        <v>213055</v>
      </c>
      <c r="D33" s="123">
        <f t="shared" ref="D33:I33" si="2">+D22+D23-D24+D31</f>
        <v>188743</v>
      </c>
      <c r="E33" s="123">
        <f>+E22+E23-E24+E31</f>
        <v>263179</v>
      </c>
      <c r="F33" s="123">
        <f t="shared" si="2"/>
        <v>320729</v>
      </c>
      <c r="G33" s="123">
        <f>+G22+G23-G24+G31</f>
        <v>422932</v>
      </c>
      <c r="H33" s="123">
        <f>+H22+H23-H24+H31</f>
        <v>425135</v>
      </c>
      <c r="I33" s="123">
        <f t="shared" si="2"/>
        <v>427338</v>
      </c>
    </row>
    <row r="34" spans="1:9" x14ac:dyDescent="0.2">
      <c r="A34" s="127"/>
      <c r="B34" s="128"/>
      <c r="C34" s="129"/>
      <c r="D34" s="130"/>
      <c r="E34" s="130"/>
      <c r="F34" s="122"/>
      <c r="G34" s="122"/>
      <c r="H34" s="122"/>
      <c r="I34" s="122"/>
    </row>
    <row r="35" spans="1:9" x14ac:dyDescent="0.2">
      <c r="A35" s="117" t="s">
        <v>24</v>
      </c>
      <c r="B35" s="118"/>
      <c r="C35" s="129"/>
      <c r="D35" s="130"/>
      <c r="E35" s="130">
        <v>601</v>
      </c>
      <c r="F35" s="122">
        <v>33</v>
      </c>
      <c r="G35" s="122">
        <v>100</v>
      </c>
      <c r="H35" s="122">
        <v>100</v>
      </c>
      <c r="I35" s="122">
        <v>100</v>
      </c>
    </row>
    <row r="36" spans="1:9" x14ac:dyDescent="0.2">
      <c r="A36" s="127"/>
      <c r="B36" s="128"/>
      <c r="C36" s="129"/>
      <c r="D36" s="130"/>
      <c r="E36" s="130"/>
      <c r="F36" s="122"/>
      <c r="G36" s="122"/>
      <c r="H36" s="122"/>
      <c r="I36" s="122"/>
    </row>
    <row r="37" spans="1:9" x14ac:dyDescent="0.2">
      <c r="A37" s="117" t="s">
        <v>25</v>
      </c>
      <c r="B37" s="131"/>
      <c r="C37" s="132">
        <f>C33-C35</f>
        <v>213055</v>
      </c>
      <c r="D37" s="132">
        <f t="shared" ref="D37:I37" si="3">D33-D35</f>
        <v>188743</v>
      </c>
      <c r="E37" s="132">
        <f t="shared" si="3"/>
        <v>262578</v>
      </c>
      <c r="F37" s="133">
        <f t="shared" si="3"/>
        <v>320696</v>
      </c>
      <c r="G37" s="133">
        <f t="shared" si="3"/>
        <v>422832</v>
      </c>
      <c r="H37" s="133">
        <f t="shared" si="3"/>
        <v>425035</v>
      </c>
      <c r="I37" s="133">
        <f t="shared" si="3"/>
        <v>427238</v>
      </c>
    </row>
    <row r="38" spans="1:9" x14ac:dyDescent="0.2">
      <c r="A38" s="135"/>
      <c r="B38" s="135"/>
      <c r="C38" s="136"/>
      <c r="D38" s="136"/>
      <c r="E38" s="136"/>
      <c r="F38" s="136"/>
      <c r="G38" s="136"/>
      <c r="H38" s="136"/>
      <c r="I38" s="136"/>
    </row>
    <row r="39" spans="1:9" x14ac:dyDescent="0.2">
      <c r="A39" s="62" t="s">
        <v>26</v>
      </c>
      <c r="B39" s="49"/>
      <c r="C39" s="43"/>
      <c r="D39" s="43"/>
      <c r="E39" s="63"/>
      <c r="F39" s="63"/>
      <c r="G39" s="63"/>
      <c r="H39" s="63"/>
      <c r="I39" s="63"/>
    </row>
    <row r="40" spans="1:9" x14ac:dyDescent="0.2">
      <c r="A40" s="64" t="s">
        <v>33</v>
      </c>
      <c r="B40" s="57"/>
      <c r="C40" s="42"/>
      <c r="D40" s="42"/>
      <c r="E40" s="58"/>
      <c r="F40" s="58"/>
      <c r="G40" s="58"/>
      <c r="H40" s="58"/>
      <c r="I40" s="58"/>
    </row>
    <row r="41" spans="1:9" x14ac:dyDescent="0.2">
      <c r="A41" s="54"/>
      <c r="B41" s="55"/>
      <c r="C41" s="56"/>
      <c r="D41" s="56"/>
      <c r="E41" s="56"/>
      <c r="F41" s="56"/>
      <c r="G41" s="56"/>
      <c r="H41" s="56"/>
      <c r="I41" s="56"/>
    </row>
    <row r="42" spans="1:9" x14ac:dyDescent="0.2">
      <c r="A42" s="54" t="s">
        <v>6</v>
      </c>
      <c r="B42" s="55"/>
      <c r="C42" s="41"/>
      <c r="D42" s="41"/>
      <c r="E42" s="56"/>
      <c r="F42" s="56"/>
      <c r="G42" s="56"/>
      <c r="H42" s="56"/>
      <c r="I42" s="56"/>
    </row>
    <row r="43" spans="1:9" x14ac:dyDescent="0.2">
      <c r="A43" s="54"/>
      <c r="B43" s="55"/>
      <c r="C43" s="41"/>
      <c r="D43" s="41"/>
      <c r="E43" s="56"/>
      <c r="F43" s="56"/>
      <c r="G43" s="56"/>
      <c r="H43" s="56"/>
      <c r="I43" s="56"/>
    </row>
    <row r="44" spans="1:9" x14ac:dyDescent="0.2">
      <c r="A44" s="65" t="s">
        <v>8</v>
      </c>
      <c r="B44" s="59"/>
      <c r="C44" s="41"/>
      <c r="D44" s="41"/>
      <c r="E44" s="56"/>
      <c r="F44" s="56"/>
      <c r="G44" s="56"/>
      <c r="H44" s="56"/>
      <c r="I44" s="56"/>
    </row>
    <row r="45" spans="1:9" x14ac:dyDescent="0.2">
      <c r="A45" s="66" t="s">
        <v>9</v>
      </c>
      <c r="B45" s="67"/>
      <c r="C45" s="41"/>
      <c r="D45" s="41"/>
      <c r="E45" s="56"/>
      <c r="F45" s="56"/>
      <c r="G45" s="56"/>
      <c r="H45" s="56"/>
      <c r="I45" s="56"/>
    </row>
  </sheetData>
  <sheetProtection selectLockedCells="1"/>
  <mergeCells count="4">
    <mergeCell ref="A13:I13"/>
    <mergeCell ref="A9:I9"/>
    <mergeCell ref="A11:I11"/>
    <mergeCell ref="A18:I18"/>
  </mergeCells>
  <printOptions horizontalCentered="1"/>
  <pageMargins left="0.75" right="0.75" top="0.6" bottom="0.55000000000000004" header="0.28000000000000003" footer="0.16"/>
  <pageSetup scale="94"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zoomScaleNormal="100" workbookViewId="0">
      <selection activeCell="B25" sqref="B25"/>
    </sheetView>
  </sheetViews>
  <sheetFormatPr defaultRowHeight="12.75" x14ac:dyDescent="0.2"/>
  <cols>
    <col min="1" max="2" width="14.7109375" style="40" customWidth="1"/>
    <col min="3" max="8" width="14" style="40" customWidth="1"/>
    <col min="9" max="9" width="13.140625" style="40" customWidth="1"/>
    <col min="10" max="16384" width="9.140625" style="40"/>
  </cols>
  <sheetData>
    <row r="1" spans="1:9" x14ac:dyDescent="0.2">
      <c r="A1" s="113"/>
      <c r="B1" s="113"/>
      <c r="C1" s="113"/>
      <c r="D1" s="113"/>
      <c r="E1" s="113"/>
      <c r="F1" s="113"/>
      <c r="G1" s="113"/>
      <c r="H1" s="113"/>
      <c r="I1" s="113"/>
    </row>
    <row r="2" spans="1:9" x14ac:dyDescent="0.2">
      <c r="A2" s="113" t="s">
        <v>13</v>
      </c>
      <c r="B2" s="50" t="s">
        <v>38</v>
      </c>
      <c r="C2" s="52"/>
      <c r="D2" s="52"/>
      <c r="E2" s="114"/>
      <c r="F2" s="113"/>
      <c r="G2" s="115" t="s">
        <v>14</v>
      </c>
      <c r="H2" s="50" t="s">
        <v>95</v>
      </c>
      <c r="I2" s="52"/>
    </row>
    <row r="3" spans="1:9" x14ac:dyDescent="0.2">
      <c r="A3" s="113" t="s">
        <v>22</v>
      </c>
      <c r="B3" s="52" t="s">
        <v>66</v>
      </c>
      <c r="C3" s="52"/>
      <c r="D3" s="52"/>
      <c r="E3" s="114"/>
      <c r="F3" s="113"/>
      <c r="G3" s="115" t="s">
        <v>15</v>
      </c>
      <c r="H3" s="70" t="s">
        <v>96</v>
      </c>
      <c r="I3" s="53"/>
    </row>
    <row r="4" spans="1:9" x14ac:dyDescent="0.2">
      <c r="A4" s="113" t="s">
        <v>16</v>
      </c>
      <c r="B4" s="52" t="s">
        <v>97</v>
      </c>
      <c r="C4" s="52"/>
      <c r="D4" s="52"/>
      <c r="E4" s="114"/>
      <c r="F4" s="113"/>
      <c r="G4" s="115" t="s">
        <v>18</v>
      </c>
      <c r="H4" s="52" t="s">
        <v>42</v>
      </c>
      <c r="I4" s="52"/>
    </row>
    <row r="5" spans="1:9" x14ac:dyDescent="0.2">
      <c r="A5" s="113" t="s">
        <v>17</v>
      </c>
      <c r="B5" s="52" t="s">
        <v>98</v>
      </c>
      <c r="C5" s="53"/>
      <c r="D5" s="53"/>
      <c r="E5" s="114"/>
      <c r="F5" s="113"/>
      <c r="G5" s="115" t="s">
        <v>19</v>
      </c>
      <c r="H5" s="53" t="s">
        <v>99</v>
      </c>
      <c r="I5" s="53"/>
    </row>
    <row r="6" spans="1:9" x14ac:dyDescent="0.2">
      <c r="A6" s="113"/>
      <c r="B6" s="113"/>
      <c r="C6" s="113"/>
      <c r="D6" s="113"/>
      <c r="E6" s="113"/>
      <c r="F6" s="113"/>
      <c r="G6" s="113"/>
      <c r="H6" s="113"/>
      <c r="I6" s="113"/>
    </row>
    <row r="7" spans="1:9" x14ac:dyDescent="0.2">
      <c r="A7" s="113"/>
      <c r="B7" s="113"/>
      <c r="C7" s="113"/>
      <c r="D7" s="113"/>
      <c r="E7" s="113"/>
      <c r="F7" s="113"/>
      <c r="G7" s="113"/>
      <c r="H7" s="113"/>
      <c r="I7" s="113"/>
    </row>
    <row r="8" spans="1:9" x14ac:dyDescent="0.2">
      <c r="A8" s="113" t="s">
        <v>20</v>
      </c>
      <c r="B8" s="113"/>
      <c r="C8" s="114"/>
      <c r="D8" s="114"/>
      <c r="E8" s="114"/>
      <c r="F8" s="114"/>
      <c r="G8" s="114"/>
      <c r="H8" s="114"/>
      <c r="I8" s="114"/>
    </row>
    <row r="9" spans="1:9" ht="16.5" customHeight="1" x14ac:dyDescent="0.2">
      <c r="A9" s="113" t="s">
        <v>100</v>
      </c>
      <c r="B9" s="113"/>
      <c r="C9" s="114"/>
      <c r="D9" s="114"/>
      <c r="E9" s="114"/>
      <c r="F9" s="114"/>
      <c r="G9" s="114"/>
      <c r="H9" s="114"/>
      <c r="I9" s="114"/>
    </row>
    <row r="10" spans="1:9" ht="14.25" customHeight="1" x14ac:dyDescent="0.2">
      <c r="A10" s="113" t="s">
        <v>101</v>
      </c>
      <c r="B10" s="113"/>
      <c r="C10" s="114"/>
      <c r="D10" s="114"/>
      <c r="E10" s="114"/>
      <c r="F10" s="114"/>
      <c r="G10" s="114"/>
      <c r="H10" s="114"/>
      <c r="I10" s="114"/>
    </row>
    <row r="11" spans="1:9" ht="14.25" customHeight="1" x14ac:dyDescent="0.2">
      <c r="A11" s="113" t="s">
        <v>21</v>
      </c>
      <c r="B11" s="113"/>
      <c r="C11" s="114"/>
      <c r="D11" s="114"/>
      <c r="E11" s="114"/>
      <c r="F11" s="114"/>
      <c r="G11" s="114"/>
      <c r="H11" s="114"/>
      <c r="I11" s="114"/>
    </row>
    <row r="12" spans="1:9" ht="14.25" customHeight="1" x14ac:dyDescent="0.2">
      <c r="A12" s="113" t="s">
        <v>102</v>
      </c>
      <c r="B12" s="113"/>
      <c r="C12" s="114"/>
      <c r="D12" s="114"/>
      <c r="E12" s="114"/>
      <c r="F12" s="114"/>
      <c r="G12" s="114"/>
      <c r="H12" s="114"/>
      <c r="I12" s="114"/>
    </row>
    <row r="13" spans="1:9" ht="14.25" customHeight="1" x14ac:dyDescent="0.2">
      <c r="A13" s="113" t="s">
        <v>414</v>
      </c>
      <c r="B13" s="113"/>
      <c r="C13" s="114"/>
      <c r="D13" s="114"/>
      <c r="E13" s="114"/>
      <c r="F13" s="114"/>
      <c r="G13" s="114"/>
      <c r="H13" s="114"/>
      <c r="I13" s="114"/>
    </row>
    <row r="14" spans="1:9" ht="14.25" customHeight="1" x14ac:dyDescent="0.2">
      <c r="A14" s="113" t="s">
        <v>23</v>
      </c>
      <c r="B14" s="113"/>
      <c r="C14" s="114"/>
      <c r="D14" s="114"/>
      <c r="E14" s="114"/>
      <c r="F14" s="114"/>
      <c r="G14" s="114"/>
      <c r="H14" s="114"/>
      <c r="I14" s="114"/>
    </row>
    <row r="15" spans="1:9" ht="14.25" customHeight="1" x14ac:dyDescent="0.2">
      <c r="A15" s="116" t="s">
        <v>103</v>
      </c>
      <c r="B15" s="113"/>
      <c r="C15" s="114"/>
      <c r="D15" s="114"/>
      <c r="E15" s="114"/>
      <c r="F15" s="114"/>
      <c r="G15" s="114"/>
      <c r="H15" s="114"/>
      <c r="I15" s="114"/>
    </row>
    <row r="16" spans="1:9" ht="14.25" customHeight="1" x14ac:dyDescent="0.2">
      <c r="A16" s="116" t="s">
        <v>35</v>
      </c>
      <c r="B16" s="113"/>
      <c r="C16" s="114"/>
      <c r="D16" s="114"/>
      <c r="E16" s="114"/>
      <c r="F16" s="114"/>
      <c r="G16" s="114"/>
      <c r="H16" s="114"/>
      <c r="I16" s="114"/>
    </row>
    <row r="17" spans="1:9" x14ac:dyDescent="0.2">
      <c r="A17" s="113"/>
      <c r="B17" s="113"/>
      <c r="C17" s="114"/>
      <c r="D17" s="114"/>
      <c r="E17" s="114"/>
      <c r="F17" s="114"/>
      <c r="G17" s="114"/>
      <c r="H17" s="114"/>
      <c r="I17" s="114"/>
    </row>
    <row r="18" spans="1:9" x14ac:dyDescent="0.2">
      <c r="A18" s="116" t="s">
        <v>32</v>
      </c>
      <c r="B18" s="113"/>
      <c r="C18" s="114"/>
      <c r="D18" s="114"/>
      <c r="E18" s="114"/>
      <c r="F18" s="114"/>
      <c r="G18" s="114"/>
      <c r="H18" s="114"/>
      <c r="I18" s="114"/>
    </row>
    <row r="19" spans="1:9" x14ac:dyDescent="0.2">
      <c r="A19" s="199" t="s">
        <v>432</v>
      </c>
      <c r="B19" s="114"/>
      <c r="C19" s="114"/>
      <c r="D19" s="114"/>
      <c r="E19" s="114"/>
      <c r="F19" s="114"/>
      <c r="G19" s="114"/>
      <c r="H19" s="114"/>
      <c r="I19" s="114"/>
    </row>
    <row r="20" spans="1:9" x14ac:dyDescent="0.2">
      <c r="A20" s="228" t="s">
        <v>12</v>
      </c>
      <c r="B20" s="229"/>
      <c r="C20" s="229"/>
      <c r="D20" s="229"/>
      <c r="E20" s="229"/>
      <c r="F20" s="229"/>
      <c r="G20" s="229"/>
      <c r="H20" s="229"/>
      <c r="I20" s="230"/>
    </row>
    <row r="21" spans="1:9" x14ac:dyDescent="0.2">
      <c r="A21" s="117"/>
      <c r="B21" s="118"/>
      <c r="C21" s="119" t="s">
        <v>27</v>
      </c>
      <c r="D21" s="119" t="s">
        <v>28</v>
      </c>
      <c r="E21" s="119" t="s">
        <v>29</v>
      </c>
      <c r="F21" s="119" t="s">
        <v>30</v>
      </c>
      <c r="G21" s="119" t="s">
        <v>31</v>
      </c>
      <c r="H21" s="119" t="s">
        <v>34</v>
      </c>
      <c r="I21" s="119" t="s">
        <v>37</v>
      </c>
    </row>
    <row r="22" spans="1:9" x14ac:dyDescent="0.2">
      <c r="A22" s="117"/>
      <c r="B22" s="118"/>
      <c r="C22" s="120" t="s">
        <v>10</v>
      </c>
      <c r="D22" s="121" t="s">
        <v>10</v>
      </c>
      <c r="E22" s="120" t="s">
        <v>10</v>
      </c>
      <c r="F22" s="120" t="s">
        <v>10</v>
      </c>
      <c r="G22" s="120" t="s">
        <v>11</v>
      </c>
      <c r="H22" s="120" t="s">
        <v>11</v>
      </c>
      <c r="I22" s="120" t="s">
        <v>11</v>
      </c>
    </row>
    <row r="23" spans="1:9" x14ac:dyDescent="0.2">
      <c r="A23" s="117" t="s">
        <v>0</v>
      </c>
      <c r="B23" s="118"/>
      <c r="C23" s="123">
        <v>260000</v>
      </c>
      <c r="D23" s="122">
        <v>600000</v>
      </c>
      <c r="E23" s="122">
        <v>600000</v>
      </c>
      <c r="F23" s="122">
        <v>1000000</v>
      </c>
      <c r="G23" s="122">
        <v>1000000</v>
      </c>
      <c r="H23" s="122">
        <v>1000000</v>
      </c>
      <c r="I23" s="122">
        <v>1000000</v>
      </c>
    </row>
    <row r="24" spans="1:9" x14ac:dyDescent="0.2">
      <c r="A24" s="117" t="s">
        <v>1</v>
      </c>
      <c r="B24" s="118"/>
      <c r="C24" s="123">
        <v>1110151</v>
      </c>
      <c r="D24" s="122">
        <f t="shared" ref="D24:I24" si="0">C35</f>
        <v>1498883</v>
      </c>
      <c r="E24" s="122">
        <f t="shared" si="0"/>
        <v>1189382</v>
      </c>
      <c r="F24" s="122">
        <f t="shared" si="0"/>
        <v>1143028</v>
      </c>
      <c r="G24" s="122">
        <f t="shared" si="0"/>
        <v>1702113</v>
      </c>
      <c r="H24" s="122">
        <f t="shared" si="0"/>
        <v>1702113</v>
      </c>
      <c r="I24" s="122">
        <f t="shared" si="0"/>
        <v>1702113</v>
      </c>
    </row>
    <row r="25" spans="1:9" x14ac:dyDescent="0.2">
      <c r="A25" s="117" t="s">
        <v>2</v>
      </c>
      <c r="B25" s="118"/>
      <c r="C25" s="123">
        <v>542865</v>
      </c>
      <c r="D25" s="122">
        <v>403811</v>
      </c>
      <c r="E25" s="122">
        <v>166524</v>
      </c>
      <c r="F25" s="122">
        <v>846935</v>
      </c>
      <c r="G25" s="122">
        <v>800000</v>
      </c>
      <c r="H25" s="122">
        <v>800000</v>
      </c>
      <c r="I25" s="122">
        <v>800000</v>
      </c>
    </row>
    <row r="26" spans="1:9" x14ac:dyDescent="0.2">
      <c r="A26" s="117" t="s">
        <v>3</v>
      </c>
      <c r="B26" s="118"/>
      <c r="C26" s="123">
        <v>154133</v>
      </c>
      <c r="D26" s="122">
        <v>311312</v>
      </c>
      <c r="E26" s="122">
        <v>212878</v>
      </c>
      <c r="F26" s="123">
        <v>287694</v>
      </c>
      <c r="G26" s="122">
        <v>800000</v>
      </c>
      <c r="H26" s="122">
        <v>800000</v>
      </c>
      <c r="I26" s="122">
        <v>800000</v>
      </c>
    </row>
    <row r="27" spans="1:9" x14ac:dyDescent="0.2">
      <c r="A27" s="117"/>
      <c r="B27" s="118"/>
      <c r="C27" s="123"/>
      <c r="D27" s="122"/>
      <c r="E27" s="122"/>
      <c r="F27" s="122"/>
      <c r="G27" s="122"/>
      <c r="H27" s="122"/>
      <c r="I27" s="122"/>
    </row>
    <row r="28" spans="1:9" x14ac:dyDescent="0.2">
      <c r="A28" s="117" t="s">
        <v>4</v>
      </c>
      <c r="B28" s="53"/>
      <c r="C28" s="124"/>
      <c r="D28" s="124"/>
      <c r="E28" s="124"/>
      <c r="F28" s="124"/>
      <c r="G28" s="124"/>
      <c r="H28" s="124"/>
      <c r="I28" s="123"/>
    </row>
    <row r="29" spans="1:9" x14ac:dyDescent="0.2">
      <c r="A29" s="125" t="s">
        <v>36</v>
      </c>
      <c r="B29" s="118"/>
      <c r="C29" s="123"/>
      <c r="D29" s="126"/>
      <c r="E29" s="124"/>
      <c r="F29" s="124"/>
      <c r="G29" s="124"/>
      <c r="H29" s="124"/>
      <c r="I29" s="123"/>
    </row>
    <row r="30" spans="1:9" x14ac:dyDescent="0.2">
      <c r="A30" s="127" t="s">
        <v>104</v>
      </c>
      <c r="B30" s="128"/>
      <c r="C30" s="123"/>
      <c r="D30" s="122">
        <v>-402000</v>
      </c>
      <c r="E30" s="122"/>
      <c r="F30" s="122">
        <v>-156</v>
      </c>
      <c r="G30" s="122"/>
      <c r="H30" s="122"/>
      <c r="I30" s="122"/>
    </row>
    <row r="31" spans="1:9" x14ac:dyDescent="0.2">
      <c r="A31" s="127"/>
      <c r="B31" s="128"/>
      <c r="C31" s="123"/>
      <c r="D31" s="122"/>
      <c r="E31" s="122"/>
      <c r="F31" s="122"/>
      <c r="G31" s="122"/>
      <c r="H31" s="122"/>
      <c r="I31" s="122"/>
    </row>
    <row r="32" spans="1:9" x14ac:dyDescent="0.2">
      <c r="A32" s="127"/>
      <c r="B32" s="128"/>
      <c r="C32" s="123"/>
      <c r="D32" s="122"/>
      <c r="E32" s="122"/>
      <c r="F32" s="122"/>
      <c r="G32" s="122"/>
      <c r="H32" s="122"/>
      <c r="I32" s="122"/>
    </row>
    <row r="33" spans="1:9" x14ac:dyDescent="0.2">
      <c r="A33" s="117" t="s">
        <v>5</v>
      </c>
      <c r="B33" s="118"/>
      <c r="C33" s="123">
        <f t="shared" ref="C33:I33" si="1">SUM(C30:C32)</f>
        <v>0</v>
      </c>
      <c r="D33" s="123">
        <f t="shared" si="1"/>
        <v>-402000</v>
      </c>
      <c r="E33" s="123">
        <f t="shared" si="1"/>
        <v>0</v>
      </c>
      <c r="F33" s="123">
        <f t="shared" si="1"/>
        <v>-156</v>
      </c>
      <c r="G33" s="123">
        <f t="shared" si="1"/>
        <v>0</v>
      </c>
      <c r="H33" s="123">
        <f t="shared" si="1"/>
        <v>0</v>
      </c>
      <c r="I33" s="123">
        <f t="shared" si="1"/>
        <v>0</v>
      </c>
    </row>
    <row r="34" spans="1:9" x14ac:dyDescent="0.2">
      <c r="A34" s="117"/>
      <c r="B34" s="118"/>
      <c r="C34" s="123"/>
      <c r="D34" s="122"/>
      <c r="E34" s="122"/>
      <c r="F34" s="122"/>
      <c r="G34" s="122"/>
      <c r="H34" s="122"/>
      <c r="I34" s="122"/>
    </row>
    <row r="35" spans="1:9" x14ac:dyDescent="0.2">
      <c r="A35" s="117" t="s">
        <v>7</v>
      </c>
      <c r="B35" s="118"/>
      <c r="C35" s="123">
        <f>+C24+C25-C26+C33</f>
        <v>1498883</v>
      </c>
      <c r="D35" s="123">
        <f t="shared" ref="D35:I35" si="2">+D24+D25-D26+D33</f>
        <v>1189382</v>
      </c>
      <c r="E35" s="123">
        <f>+E24+E25-E26+E33</f>
        <v>1143028</v>
      </c>
      <c r="F35" s="123">
        <f t="shared" si="2"/>
        <v>1702113</v>
      </c>
      <c r="G35" s="123">
        <f>+G24+G25-G26+G33</f>
        <v>1702113</v>
      </c>
      <c r="H35" s="123">
        <f>+H24+H25-H26+H33</f>
        <v>1702113</v>
      </c>
      <c r="I35" s="123">
        <f t="shared" si="2"/>
        <v>1702113</v>
      </c>
    </row>
    <row r="36" spans="1:9" x14ac:dyDescent="0.2">
      <c r="A36" s="127"/>
      <c r="B36" s="128"/>
      <c r="C36" s="129"/>
      <c r="D36" s="130"/>
      <c r="E36" s="130"/>
      <c r="F36" s="122"/>
      <c r="G36" s="122"/>
      <c r="H36" s="122"/>
      <c r="I36" s="122"/>
    </row>
    <row r="37" spans="1:9" x14ac:dyDescent="0.2">
      <c r="A37" s="117" t="s">
        <v>24</v>
      </c>
      <c r="B37" s="118"/>
      <c r="C37" s="129">
        <v>152162</v>
      </c>
      <c r="D37" s="130">
        <v>186246</v>
      </c>
      <c r="E37" s="130">
        <v>145162</v>
      </c>
      <c r="F37" s="122">
        <v>113475</v>
      </c>
      <c r="G37" s="122"/>
      <c r="H37" s="122"/>
      <c r="I37" s="122"/>
    </row>
    <row r="38" spans="1:9" x14ac:dyDescent="0.2">
      <c r="A38" s="127"/>
      <c r="B38" s="128"/>
      <c r="C38" s="129"/>
      <c r="D38" s="130"/>
      <c r="E38" s="130"/>
      <c r="F38" s="122"/>
      <c r="G38" s="122"/>
      <c r="H38" s="122"/>
      <c r="I38" s="122"/>
    </row>
    <row r="39" spans="1:9" x14ac:dyDescent="0.2">
      <c r="A39" s="117" t="s">
        <v>25</v>
      </c>
      <c r="B39" s="131"/>
      <c r="C39" s="132">
        <f>C35-C37</f>
        <v>1346721</v>
      </c>
      <c r="D39" s="132">
        <f t="shared" ref="D39:I39" si="3">D35-D37</f>
        <v>1003136</v>
      </c>
      <c r="E39" s="132">
        <f t="shared" si="3"/>
        <v>997866</v>
      </c>
      <c r="F39" s="133">
        <f t="shared" si="3"/>
        <v>1588638</v>
      </c>
      <c r="G39" s="133">
        <f t="shared" si="3"/>
        <v>1702113</v>
      </c>
      <c r="H39" s="133">
        <f t="shared" si="3"/>
        <v>1702113</v>
      </c>
      <c r="I39" s="133">
        <f t="shared" si="3"/>
        <v>1702113</v>
      </c>
    </row>
    <row r="40" spans="1:9" x14ac:dyDescent="0.2">
      <c r="A40" s="135"/>
      <c r="B40" s="135"/>
      <c r="C40" s="136"/>
      <c r="D40" s="136"/>
      <c r="E40" s="136"/>
      <c r="F40" s="136"/>
      <c r="G40" s="136"/>
      <c r="H40" s="136"/>
      <c r="I40" s="136"/>
    </row>
    <row r="41" spans="1:9" x14ac:dyDescent="0.2">
      <c r="A41" s="142" t="s">
        <v>26</v>
      </c>
      <c r="B41" s="52"/>
      <c r="C41" s="143"/>
      <c r="D41" s="143"/>
      <c r="E41" s="143"/>
      <c r="F41" s="143"/>
      <c r="G41" s="143"/>
      <c r="H41" s="143"/>
      <c r="I41" s="143"/>
    </row>
    <row r="42" spans="1:9" x14ac:dyDescent="0.2">
      <c r="A42" s="144" t="s">
        <v>33</v>
      </c>
      <c r="B42" s="128"/>
      <c r="C42" s="130"/>
      <c r="D42" s="130"/>
      <c r="E42" s="130"/>
      <c r="F42" s="130"/>
      <c r="G42" s="130"/>
      <c r="H42" s="130"/>
      <c r="I42" s="130"/>
    </row>
    <row r="43" spans="1:9" x14ac:dyDescent="0.2">
      <c r="A43" s="117"/>
      <c r="B43" s="118"/>
      <c r="C43" s="122"/>
      <c r="D43" s="122"/>
      <c r="E43" s="122"/>
      <c r="F43" s="122"/>
      <c r="G43" s="122"/>
      <c r="H43" s="122"/>
      <c r="I43" s="122"/>
    </row>
    <row r="44" spans="1:9" x14ac:dyDescent="0.2">
      <c r="A44" s="117" t="s">
        <v>6</v>
      </c>
      <c r="B44" s="118"/>
      <c r="C44" s="122"/>
      <c r="D44" s="122"/>
      <c r="E44" s="122"/>
      <c r="F44" s="122"/>
      <c r="G44" s="122"/>
      <c r="H44" s="122"/>
      <c r="I44" s="122"/>
    </row>
    <row r="45" spans="1:9" x14ac:dyDescent="0.2">
      <c r="A45" s="117"/>
      <c r="B45" s="118"/>
      <c r="C45" s="122"/>
      <c r="D45" s="122"/>
      <c r="E45" s="122"/>
      <c r="F45" s="122"/>
      <c r="G45" s="122"/>
      <c r="H45" s="122"/>
      <c r="I45" s="122"/>
    </row>
    <row r="46" spans="1:9" x14ac:dyDescent="0.2">
      <c r="A46" s="145" t="s">
        <v>8</v>
      </c>
      <c r="B46" s="131"/>
      <c r="C46" s="122"/>
      <c r="D46" s="122"/>
      <c r="E46" s="122"/>
      <c r="F46" s="122"/>
      <c r="G46" s="122"/>
      <c r="H46" s="122"/>
      <c r="I46" s="122"/>
    </row>
    <row r="47" spans="1:9" x14ac:dyDescent="0.2">
      <c r="A47" s="194" t="s">
        <v>9</v>
      </c>
      <c r="B47" s="195"/>
      <c r="C47" s="41"/>
      <c r="D47" s="41"/>
      <c r="E47" s="41"/>
      <c r="F47" s="41"/>
      <c r="G47" s="41"/>
      <c r="H47" s="41"/>
      <c r="I47" s="41"/>
    </row>
  </sheetData>
  <sheetProtection selectLockedCells="1"/>
  <mergeCells count="1">
    <mergeCell ref="A20:I20"/>
  </mergeCells>
  <printOptions horizontalCentered="1"/>
  <pageMargins left="0.75" right="0.75" top="0.6" bottom="0.55000000000000004" header="0.28000000000000003" footer="0.16"/>
  <pageSetup scale="89"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topLeftCell="A13" zoomScaleNormal="100" workbookViewId="0">
      <selection activeCell="B25" sqref="B25"/>
    </sheetView>
  </sheetViews>
  <sheetFormatPr defaultRowHeight="12.75" x14ac:dyDescent="0.2"/>
  <cols>
    <col min="1" max="2" width="14.7109375" customWidth="1"/>
    <col min="3" max="8" width="14" customWidth="1"/>
    <col min="9" max="9" width="13.140625" customWidth="1"/>
  </cols>
  <sheetData>
    <row r="1" spans="1:10" x14ac:dyDescent="0.2">
      <c r="A1" s="48"/>
      <c r="B1" s="48"/>
      <c r="C1" s="48"/>
      <c r="D1" s="48"/>
      <c r="E1" s="48"/>
      <c r="F1" s="48"/>
      <c r="G1" s="48"/>
      <c r="H1" s="48"/>
      <c r="I1" s="48"/>
    </row>
    <row r="2" spans="1:10" x14ac:dyDescent="0.2">
      <c r="A2" s="48" t="s">
        <v>13</v>
      </c>
      <c r="B2" s="46" t="s">
        <v>38</v>
      </c>
      <c r="C2" s="79"/>
      <c r="D2" s="79"/>
      <c r="E2" s="80"/>
      <c r="F2" s="48"/>
      <c r="G2" s="81" t="s">
        <v>14</v>
      </c>
      <c r="H2" s="79" t="s">
        <v>162</v>
      </c>
      <c r="I2" s="79"/>
    </row>
    <row r="3" spans="1:10" x14ac:dyDescent="0.2">
      <c r="A3" s="48" t="s">
        <v>22</v>
      </c>
      <c r="B3" s="46" t="s">
        <v>163</v>
      </c>
      <c r="C3" s="79"/>
      <c r="D3" s="79"/>
      <c r="E3" s="80"/>
      <c r="F3" s="48"/>
      <c r="G3" s="81" t="s">
        <v>15</v>
      </c>
      <c r="H3" s="82" t="s">
        <v>164</v>
      </c>
      <c r="I3" s="82"/>
    </row>
    <row r="4" spans="1:10" x14ac:dyDescent="0.2">
      <c r="A4" s="48" t="s">
        <v>16</v>
      </c>
      <c r="B4" s="46" t="s">
        <v>165</v>
      </c>
      <c r="C4" s="79"/>
      <c r="D4" s="79"/>
      <c r="E4" s="80"/>
      <c r="F4" s="48"/>
      <c r="G4" s="81" t="s">
        <v>18</v>
      </c>
      <c r="H4" s="46" t="s">
        <v>166</v>
      </c>
      <c r="I4" s="79"/>
    </row>
    <row r="5" spans="1:10" x14ac:dyDescent="0.2">
      <c r="A5" s="48" t="s">
        <v>17</v>
      </c>
      <c r="B5" s="46" t="s">
        <v>167</v>
      </c>
      <c r="C5" s="82"/>
      <c r="D5" s="82"/>
      <c r="E5" s="80"/>
      <c r="F5" s="48"/>
      <c r="G5" s="81" t="s">
        <v>19</v>
      </c>
      <c r="H5" s="47" t="s">
        <v>168</v>
      </c>
      <c r="I5" s="82"/>
    </row>
    <row r="6" spans="1:10" x14ac:dyDescent="0.2">
      <c r="A6" s="48"/>
      <c r="B6" s="48"/>
      <c r="C6" s="48"/>
      <c r="D6" s="48"/>
      <c r="E6" s="48"/>
      <c r="F6" s="48"/>
      <c r="G6" s="48"/>
      <c r="H6" s="48"/>
      <c r="I6" s="48"/>
    </row>
    <row r="7" spans="1:10" x14ac:dyDescent="0.2">
      <c r="A7" s="48"/>
      <c r="B7" s="48"/>
      <c r="C7" s="48"/>
      <c r="D7" s="48"/>
      <c r="E7" s="48"/>
      <c r="F7" s="48"/>
      <c r="G7" s="48"/>
      <c r="H7" s="48"/>
      <c r="I7" s="48"/>
    </row>
    <row r="8" spans="1:10" x14ac:dyDescent="0.2">
      <c r="A8" s="48" t="s">
        <v>20</v>
      </c>
      <c r="B8" s="48"/>
      <c r="C8" s="80"/>
      <c r="D8" s="80"/>
      <c r="E8" s="80"/>
      <c r="F8" s="80"/>
      <c r="G8" s="80"/>
      <c r="H8" s="80"/>
      <c r="I8" s="80"/>
    </row>
    <row r="9" spans="1:10" ht="27" customHeight="1" x14ac:dyDescent="0.2">
      <c r="A9" s="48" t="s">
        <v>169</v>
      </c>
      <c r="B9" s="48"/>
      <c r="C9" s="80"/>
      <c r="D9" s="80"/>
      <c r="E9" s="80"/>
      <c r="F9" s="80"/>
      <c r="G9" s="80"/>
      <c r="H9" s="80"/>
      <c r="I9" s="80"/>
      <c r="J9" s="44"/>
    </row>
    <row r="10" spans="1:10" x14ac:dyDescent="0.2">
      <c r="A10" s="48" t="s">
        <v>170</v>
      </c>
      <c r="B10" s="48"/>
      <c r="C10" s="80"/>
      <c r="D10" s="80"/>
      <c r="E10" s="80"/>
      <c r="F10" s="80"/>
      <c r="G10" s="80"/>
      <c r="H10" s="80"/>
      <c r="I10" s="80"/>
    </row>
    <row r="11" spans="1:10" x14ac:dyDescent="0.2">
      <c r="A11" s="48" t="s">
        <v>171</v>
      </c>
      <c r="B11" s="48"/>
      <c r="C11" s="80"/>
      <c r="D11" s="80"/>
      <c r="E11" s="80"/>
      <c r="F11" s="80"/>
      <c r="G11" s="80"/>
      <c r="H11" s="80"/>
      <c r="I11" s="80"/>
    </row>
    <row r="12" spans="1:10" x14ac:dyDescent="0.2">
      <c r="A12" s="48" t="s">
        <v>172</v>
      </c>
      <c r="B12" s="48"/>
      <c r="C12" s="80"/>
      <c r="D12" s="80"/>
      <c r="E12" s="80"/>
      <c r="F12" s="80"/>
      <c r="G12" s="80"/>
      <c r="H12" s="80"/>
      <c r="I12" s="80"/>
    </row>
    <row r="13" spans="1:10" x14ac:dyDescent="0.2">
      <c r="A13" s="48" t="s">
        <v>173</v>
      </c>
      <c r="B13" s="48"/>
      <c r="C13" s="80"/>
      <c r="D13" s="80"/>
      <c r="E13" s="80"/>
      <c r="F13" s="80"/>
      <c r="G13" s="80"/>
      <c r="H13" s="80"/>
      <c r="I13" s="80"/>
    </row>
    <row r="14" spans="1:10" x14ac:dyDescent="0.2">
      <c r="A14" s="48" t="s">
        <v>174</v>
      </c>
      <c r="B14" s="48"/>
      <c r="C14" s="80"/>
      <c r="D14" s="80"/>
      <c r="E14" s="80"/>
      <c r="F14" s="80"/>
      <c r="G14" s="80"/>
      <c r="H14" s="80"/>
      <c r="I14" s="80"/>
    </row>
    <row r="15" spans="1:10" x14ac:dyDescent="0.2">
      <c r="A15" s="48" t="s">
        <v>21</v>
      </c>
      <c r="B15" s="48"/>
      <c r="C15" s="80"/>
      <c r="D15" s="80"/>
      <c r="E15" s="80"/>
      <c r="F15" s="80"/>
      <c r="G15" s="80"/>
      <c r="H15" s="80"/>
      <c r="I15" s="80"/>
    </row>
    <row r="16" spans="1:10" x14ac:dyDescent="0.2">
      <c r="A16" s="48" t="s">
        <v>175</v>
      </c>
      <c r="B16" s="48"/>
      <c r="C16" s="80"/>
      <c r="D16" s="80"/>
      <c r="E16" s="80"/>
      <c r="F16" s="80"/>
      <c r="G16" s="80"/>
      <c r="H16" s="80"/>
      <c r="I16" s="80"/>
    </row>
    <row r="17" spans="1:9" x14ac:dyDescent="0.2">
      <c r="A17" s="48" t="s">
        <v>23</v>
      </c>
      <c r="B17" s="48"/>
      <c r="C17" s="80"/>
      <c r="D17" s="80"/>
      <c r="E17" s="80"/>
      <c r="F17" s="80"/>
      <c r="G17" s="80"/>
      <c r="H17" s="80"/>
      <c r="I17" s="80"/>
    </row>
    <row r="18" spans="1:9" x14ac:dyDescent="0.2">
      <c r="A18" s="48" t="s">
        <v>176</v>
      </c>
      <c r="B18" s="48"/>
      <c r="C18" s="80"/>
      <c r="D18" s="80"/>
      <c r="E18" s="80"/>
      <c r="F18" s="80"/>
      <c r="G18" s="80"/>
      <c r="H18" s="80"/>
      <c r="I18" s="80"/>
    </row>
    <row r="19" spans="1:9" x14ac:dyDescent="0.2">
      <c r="A19" s="85" t="s">
        <v>35</v>
      </c>
      <c r="B19" s="48"/>
      <c r="C19" s="80"/>
      <c r="D19" s="80"/>
      <c r="E19" s="80"/>
      <c r="F19" s="80"/>
      <c r="G19" s="80"/>
      <c r="H19" s="80"/>
      <c r="I19" s="80"/>
    </row>
    <row r="20" spans="1:9" x14ac:dyDescent="0.2">
      <c r="A20" s="48" t="s">
        <v>177</v>
      </c>
      <c r="B20" s="48"/>
      <c r="C20" s="80"/>
      <c r="D20" s="80"/>
      <c r="E20" s="80"/>
      <c r="F20" s="80"/>
      <c r="G20" s="80"/>
      <c r="H20" s="80"/>
      <c r="I20" s="80"/>
    </row>
    <row r="21" spans="1:9" x14ac:dyDescent="0.2">
      <c r="A21" s="85" t="s">
        <v>32</v>
      </c>
      <c r="B21" s="48"/>
      <c r="C21" s="80"/>
      <c r="D21" s="80"/>
      <c r="E21" s="80"/>
      <c r="F21" s="80"/>
      <c r="G21" s="80"/>
      <c r="H21" s="80"/>
      <c r="I21" s="80"/>
    </row>
    <row r="22" spans="1:9" x14ac:dyDescent="0.2">
      <c r="A22" s="80" t="s">
        <v>178</v>
      </c>
      <c r="B22" s="80"/>
      <c r="C22" s="80"/>
      <c r="D22" s="80"/>
      <c r="E22" s="80"/>
      <c r="F22" s="80"/>
      <c r="G22" s="80"/>
      <c r="H22" s="80"/>
      <c r="I22" s="80"/>
    </row>
    <row r="23" spans="1:9" x14ac:dyDescent="0.2">
      <c r="A23" s="80" t="s">
        <v>179</v>
      </c>
      <c r="B23" s="80"/>
      <c r="C23" s="80"/>
      <c r="D23" s="80"/>
      <c r="E23" s="80"/>
      <c r="F23" s="80"/>
      <c r="G23" s="80"/>
      <c r="H23" s="80"/>
      <c r="I23" s="80"/>
    </row>
    <row r="24" spans="1:9" x14ac:dyDescent="0.2">
      <c r="A24" s="209" t="s">
        <v>12</v>
      </c>
      <c r="B24" s="210"/>
      <c r="C24" s="210"/>
      <c r="D24" s="210"/>
      <c r="E24" s="210"/>
      <c r="F24" s="210"/>
      <c r="G24" s="210"/>
      <c r="H24" s="210"/>
      <c r="I24" s="211"/>
    </row>
    <row r="25" spans="1:9" x14ac:dyDescent="0.2">
      <c r="A25" s="86"/>
      <c r="B25" s="87"/>
      <c r="C25" s="88" t="s">
        <v>27</v>
      </c>
      <c r="D25" s="88" t="s">
        <v>28</v>
      </c>
      <c r="E25" s="88" t="s">
        <v>29</v>
      </c>
      <c r="F25" s="88" t="s">
        <v>30</v>
      </c>
      <c r="G25" s="88" t="s">
        <v>31</v>
      </c>
      <c r="H25" s="88" t="s">
        <v>34</v>
      </c>
      <c r="I25" s="88" t="s">
        <v>37</v>
      </c>
    </row>
    <row r="26" spans="1:9" x14ac:dyDescent="0.2">
      <c r="A26" s="86"/>
      <c r="B26" s="87"/>
      <c r="C26" s="89" t="s">
        <v>10</v>
      </c>
      <c r="D26" s="90" t="s">
        <v>10</v>
      </c>
      <c r="E26" s="89" t="s">
        <v>10</v>
      </c>
      <c r="F26" s="89" t="s">
        <v>10</v>
      </c>
      <c r="G26" s="89" t="s">
        <v>11</v>
      </c>
      <c r="H26" s="89" t="s">
        <v>11</v>
      </c>
      <c r="I26" s="89" t="s">
        <v>11</v>
      </c>
    </row>
    <row r="27" spans="1:9" x14ac:dyDescent="0.2">
      <c r="A27" s="86" t="s">
        <v>0</v>
      </c>
      <c r="B27" s="87"/>
      <c r="C27" s="91">
        <v>691818</v>
      </c>
      <c r="D27" s="68">
        <v>866878</v>
      </c>
      <c r="E27" s="68">
        <v>978575</v>
      </c>
      <c r="F27" s="68">
        <v>356474</v>
      </c>
      <c r="G27" s="68">
        <v>356474</v>
      </c>
      <c r="H27" s="68">
        <v>356474</v>
      </c>
      <c r="I27" s="68">
        <v>356474</v>
      </c>
    </row>
    <row r="28" spans="1:9" x14ac:dyDescent="0.2">
      <c r="A28" s="86" t="s">
        <v>1</v>
      </c>
      <c r="B28" s="87"/>
      <c r="C28" s="91">
        <v>1577582</v>
      </c>
      <c r="D28" s="68">
        <f t="shared" ref="D28:I28" si="0">C39</f>
        <v>1454062</v>
      </c>
      <c r="E28" s="68">
        <f t="shared" si="0"/>
        <v>1468833</v>
      </c>
      <c r="F28" s="68">
        <f t="shared" si="0"/>
        <v>1242796</v>
      </c>
      <c r="G28" s="68">
        <f t="shared" si="0"/>
        <v>1056131</v>
      </c>
      <c r="H28" s="68">
        <f t="shared" si="0"/>
        <v>774657</v>
      </c>
      <c r="I28" s="68">
        <f t="shared" si="0"/>
        <v>523183</v>
      </c>
    </row>
    <row r="29" spans="1:9" x14ac:dyDescent="0.2">
      <c r="A29" s="86" t="s">
        <v>2</v>
      </c>
      <c r="B29" s="87"/>
      <c r="C29" s="91">
        <v>61858</v>
      </c>
      <c r="D29" s="68">
        <v>67249</v>
      </c>
      <c r="E29" s="68">
        <v>66132</v>
      </c>
      <c r="F29" s="68">
        <v>74455</v>
      </c>
      <c r="G29" s="68">
        <v>75000</v>
      </c>
      <c r="H29" s="68">
        <v>105000</v>
      </c>
      <c r="I29" s="68">
        <v>105000</v>
      </c>
    </row>
    <row r="30" spans="1:9" x14ac:dyDescent="0.2">
      <c r="A30" s="86" t="s">
        <v>3</v>
      </c>
      <c r="B30" s="87"/>
      <c r="C30" s="91">
        <v>492905</v>
      </c>
      <c r="D30" s="68">
        <v>511831</v>
      </c>
      <c r="E30" s="68">
        <v>245500</v>
      </c>
      <c r="F30" s="91">
        <v>225701</v>
      </c>
      <c r="G30" s="68">
        <v>356474</v>
      </c>
      <c r="H30" s="68">
        <v>356474</v>
      </c>
      <c r="I30" s="68">
        <v>356474</v>
      </c>
    </row>
    <row r="31" spans="1:9" x14ac:dyDescent="0.2">
      <c r="A31" s="86"/>
      <c r="B31" s="87"/>
      <c r="C31" s="91"/>
      <c r="D31" s="68"/>
      <c r="E31" s="68"/>
      <c r="F31" s="68"/>
      <c r="G31" s="68"/>
      <c r="H31" s="68"/>
      <c r="I31" s="68"/>
    </row>
    <row r="32" spans="1:9" x14ac:dyDescent="0.2">
      <c r="A32" s="86" t="s">
        <v>4</v>
      </c>
      <c r="B32" s="82"/>
      <c r="C32" s="92"/>
      <c r="D32" s="92"/>
      <c r="E32" s="92"/>
      <c r="F32" s="92"/>
      <c r="G32" s="92"/>
      <c r="H32" s="92"/>
      <c r="I32" s="91"/>
    </row>
    <row r="33" spans="1:9" x14ac:dyDescent="0.2">
      <c r="A33" s="93" t="s">
        <v>36</v>
      </c>
      <c r="B33" s="87"/>
      <c r="C33" s="91"/>
      <c r="D33" s="94"/>
      <c r="E33" s="92"/>
      <c r="F33" s="92"/>
      <c r="G33" s="92"/>
      <c r="H33" s="92"/>
      <c r="I33" s="91"/>
    </row>
    <row r="34" spans="1:9" x14ac:dyDescent="0.2">
      <c r="A34" s="95" t="s">
        <v>104</v>
      </c>
      <c r="B34" s="96"/>
      <c r="C34" s="91">
        <v>307527</v>
      </c>
      <c r="D34" s="68">
        <v>459353</v>
      </c>
      <c r="E34" s="68">
        <v>-46669</v>
      </c>
      <c r="F34" s="68">
        <v>-665</v>
      </c>
      <c r="G34" s="68"/>
      <c r="H34" s="68"/>
      <c r="I34" s="68"/>
    </row>
    <row r="35" spans="1:9" x14ac:dyDescent="0.2">
      <c r="A35" s="95" t="s">
        <v>323</v>
      </c>
      <c r="B35" s="96"/>
      <c r="C35" s="91"/>
      <c r="D35" s="68"/>
      <c r="E35" s="68"/>
      <c r="F35" s="68">
        <v>-34754</v>
      </c>
      <c r="G35" s="68"/>
      <c r="H35" s="68"/>
      <c r="I35" s="68"/>
    </row>
    <row r="36" spans="1:9" x14ac:dyDescent="0.2">
      <c r="A36" s="95"/>
      <c r="B36" s="96"/>
      <c r="C36" s="91"/>
      <c r="D36" s="68"/>
      <c r="E36" s="68"/>
      <c r="F36" s="68"/>
      <c r="G36" s="68"/>
      <c r="H36" s="68"/>
      <c r="I36" s="68"/>
    </row>
    <row r="37" spans="1:9" x14ac:dyDescent="0.2">
      <c r="A37" s="86" t="s">
        <v>5</v>
      </c>
      <c r="B37" s="87"/>
      <c r="C37" s="91">
        <f t="shared" ref="C37:I37" si="1">SUM(C34:C36)</f>
        <v>307527</v>
      </c>
      <c r="D37" s="91">
        <f t="shared" si="1"/>
        <v>459353</v>
      </c>
      <c r="E37" s="91">
        <f t="shared" si="1"/>
        <v>-46669</v>
      </c>
      <c r="F37" s="91">
        <f t="shared" si="1"/>
        <v>-35419</v>
      </c>
      <c r="G37" s="91">
        <f t="shared" si="1"/>
        <v>0</v>
      </c>
      <c r="H37" s="91">
        <f t="shared" si="1"/>
        <v>0</v>
      </c>
      <c r="I37" s="91">
        <f t="shared" si="1"/>
        <v>0</v>
      </c>
    </row>
    <row r="38" spans="1:9" x14ac:dyDescent="0.2">
      <c r="A38" s="86"/>
      <c r="B38" s="87"/>
      <c r="C38" s="91"/>
      <c r="D38" s="68"/>
      <c r="E38" s="68"/>
      <c r="F38" s="68"/>
      <c r="G38" s="68"/>
      <c r="H38" s="68"/>
      <c r="I38" s="68"/>
    </row>
    <row r="39" spans="1:9" x14ac:dyDescent="0.2">
      <c r="A39" s="86" t="s">
        <v>7</v>
      </c>
      <c r="B39" s="87"/>
      <c r="C39" s="91">
        <f>+C28+C29-C30+C37</f>
        <v>1454062</v>
      </c>
      <c r="D39" s="91">
        <f t="shared" ref="D39:I39" si="2">+D28+D29-D30+D37</f>
        <v>1468833</v>
      </c>
      <c r="E39" s="91">
        <f>+E28+E29-E30+E37</f>
        <v>1242796</v>
      </c>
      <c r="F39" s="91">
        <f t="shared" si="2"/>
        <v>1056131</v>
      </c>
      <c r="G39" s="91">
        <f>+G28+G29-G30+G37</f>
        <v>774657</v>
      </c>
      <c r="H39" s="91">
        <f>+H28+H29-H30+H37</f>
        <v>523183</v>
      </c>
      <c r="I39" s="91">
        <f t="shared" si="2"/>
        <v>271709</v>
      </c>
    </row>
    <row r="40" spans="1:9" x14ac:dyDescent="0.2">
      <c r="A40" s="95"/>
      <c r="B40" s="96"/>
      <c r="C40" s="97"/>
      <c r="D40" s="69"/>
      <c r="E40" s="69"/>
      <c r="F40" s="68"/>
      <c r="G40" s="68"/>
      <c r="H40" s="68"/>
      <c r="I40" s="68"/>
    </row>
    <row r="41" spans="1:9" x14ac:dyDescent="0.2">
      <c r="A41" s="86" t="s">
        <v>24</v>
      </c>
      <c r="B41" s="87"/>
      <c r="C41" s="97">
        <v>343866</v>
      </c>
      <c r="D41" s="69">
        <v>497814</v>
      </c>
      <c r="E41" s="69">
        <v>451056</v>
      </c>
      <c r="F41" s="68">
        <v>353891</v>
      </c>
      <c r="G41" s="68">
        <v>0</v>
      </c>
      <c r="H41" s="68">
        <v>0</v>
      </c>
      <c r="I41" s="68">
        <v>0</v>
      </c>
    </row>
    <row r="42" spans="1:9" x14ac:dyDescent="0.2">
      <c r="A42" s="95"/>
      <c r="B42" s="96"/>
      <c r="C42" s="97"/>
      <c r="D42" s="69"/>
      <c r="E42" s="69"/>
      <c r="F42" s="68"/>
      <c r="G42" s="68"/>
      <c r="H42" s="68"/>
      <c r="I42" s="68"/>
    </row>
    <row r="43" spans="1:9" x14ac:dyDescent="0.2">
      <c r="A43" s="86" t="s">
        <v>25</v>
      </c>
      <c r="B43" s="98"/>
      <c r="C43" s="99">
        <f>C39-C41</f>
        <v>1110196</v>
      </c>
      <c r="D43" s="99">
        <f t="shared" ref="D43:I43" si="3">D39-D41</f>
        <v>971019</v>
      </c>
      <c r="E43" s="99">
        <f t="shared" si="3"/>
        <v>791740</v>
      </c>
      <c r="F43" s="100">
        <f t="shared" si="3"/>
        <v>702240</v>
      </c>
      <c r="G43" s="100">
        <f t="shared" si="3"/>
        <v>774657</v>
      </c>
      <c r="H43" s="100">
        <f t="shared" si="3"/>
        <v>523183</v>
      </c>
      <c r="I43" s="100">
        <f t="shared" si="3"/>
        <v>271709</v>
      </c>
    </row>
    <row r="44" spans="1:9" x14ac:dyDescent="0.2">
      <c r="A44" s="101"/>
      <c r="B44" s="101"/>
      <c r="C44" s="102"/>
      <c r="D44" s="102"/>
      <c r="E44" s="102"/>
      <c r="F44" s="102"/>
      <c r="G44" s="102"/>
      <c r="H44" s="102"/>
      <c r="I44" s="102"/>
    </row>
    <row r="45" spans="1:9" x14ac:dyDescent="0.2">
      <c r="A45" s="103" t="s">
        <v>26</v>
      </c>
      <c r="B45" s="79"/>
      <c r="C45" s="104"/>
      <c r="D45" s="104"/>
      <c r="E45" s="104"/>
      <c r="F45" s="104"/>
      <c r="G45" s="104"/>
      <c r="H45" s="104"/>
      <c r="I45" s="104"/>
    </row>
    <row r="46" spans="1:9" x14ac:dyDescent="0.2">
      <c r="A46" s="105" t="s">
        <v>33</v>
      </c>
      <c r="B46" s="96"/>
      <c r="C46" s="69"/>
      <c r="D46" s="69"/>
      <c r="E46" s="69"/>
      <c r="F46" s="69"/>
      <c r="G46" s="69"/>
      <c r="H46" s="69"/>
      <c r="I46" s="69"/>
    </row>
    <row r="47" spans="1:9" x14ac:dyDescent="0.2">
      <c r="A47" s="9"/>
      <c r="B47" s="2"/>
      <c r="C47" s="13"/>
      <c r="D47" s="13"/>
      <c r="E47" s="13"/>
      <c r="F47" s="13"/>
      <c r="G47" s="13"/>
      <c r="H47" s="13"/>
      <c r="I47" s="13"/>
    </row>
    <row r="48" spans="1:9" x14ac:dyDescent="0.2">
      <c r="A48" s="9" t="s">
        <v>6</v>
      </c>
      <c r="B48" s="2"/>
      <c r="C48" s="22"/>
      <c r="D48" s="22"/>
      <c r="E48" s="13"/>
      <c r="F48" s="13"/>
      <c r="G48" s="13"/>
      <c r="H48" s="13"/>
      <c r="I48" s="13"/>
    </row>
    <row r="49" spans="1:9" x14ac:dyDescent="0.2">
      <c r="A49" s="9"/>
      <c r="B49" s="2"/>
      <c r="C49" s="22"/>
      <c r="D49" s="22"/>
      <c r="E49" s="13"/>
      <c r="F49" s="13"/>
      <c r="G49" s="13"/>
      <c r="H49" s="13"/>
      <c r="I49" s="13"/>
    </row>
    <row r="50" spans="1:9" x14ac:dyDescent="0.2">
      <c r="A50" s="5" t="s">
        <v>8</v>
      </c>
      <c r="B50" s="3"/>
      <c r="C50" s="22"/>
      <c r="D50" s="22"/>
      <c r="E50" s="13"/>
      <c r="F50" s="13"/>
      <c r="G50" s="13"/>
      <c r="H50" s="13"/>
      <c r="I50" s="13"/>
    </row>
    <row r="51" spans="1:9" x14ac:dyDescent="0.2">
      <c r="A51" s="8" t="s">
        <v>9</v>
      </c>
      <c r="B51" s="4"/>
      <c r="C51" s="22"/>
      <c r="D51" s="22"/>
      <c r="E51" s="13"/>
      <c r="F51" s="13"/>
      <c r="G51" s="13"/>
      <c r="H51" s="13"/>
      <c r="I51" s="13"/>
    </row>
  </sheetData>
  <sheetProtection selectLockedCells="1"/>
  <mergeCells count="1">
    <mergeCell ref="A24:I24"/>
  </mergeCells>
  <printOptions horizontalCentered="1"/>
  <pageMargins left="0.75" right="0.75" top="0.6" bottom="0.55000000000000004" header="0.28000000000000003" footer="0.16"/>
  <pageSetup scale="82"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zoomScaleNormal="100" workbookViewId="0">
      <selection activeCell="B25" sqref="B25"/>
    </sheetView>
  </sheetViews>
  <sheetFormatPr defaultRowHeight="12.75" x14ac:dyDescent="0.2"/>
  <cols>
    <col min="1" max="2" width="14.7109375" customWidth="1"/>
    <col min="3" max="8" width="14" customWidth="1"/>
    <col min="9" max="9" width="13.140625" customWidth="1"/>
  </cols>
  <sheetData>
    <row r="1" spans="1:9" x14ac:dyDescent="0.2">
      <c r="A1" s="48"/>
      <c r="B1" s="48"/>
      <c r="C1" s="48"/>
      <c r="D1" s="48"/>
      <c r="E1" s="48"/>
      <c r="F1" s="48"/>
      <c r="G1" s="48"/>
      <c r="H1" s="48"/>
      <c r="I1" s="48"/>
    </row>
    <row r="2" spans="1:9" x14ac:dyDescent="0.2">
      <c r="A2" s="113" t="s">
        <v>13</v>
      </c>
      <c r="B2" s="50" t="s">
        <v>38</v>
      </c>
      <c r="C2" s="52"/>
      <c r="D2" s="52"/>
      <c r="E2" s="114"/>
      <c r="F2" s="113"/>
      <c r="G2" s="115" t="s">
        <v>14</v>
      </c>
      <c r="H2" s="50" t="s">
        <v>121</v>
      </c>
      <c r="I2" s="52"/>
    </row>
    <row r="3" spans="1:9" x14ac:dyDescent="0.2">
      <c r="A3" s="113" t="s">
        <v>22</v>
      </c>
      <c r="B3" s="50" t="s">
        <v>233</v>
      </c>
      <c r="C3" s="52"/>
      <c r="D3" s="52"/>
      <c r="E3" s="114"/>
      <c r="F3" s="113"/>
      <c r="G3" s="115" t="s">
        <v>15</v>
      </c>
      <c r="H3" s="70" t="s">
        <v>123</v>
      </c>
      <c r="I3" s="53"/>
    </row>
    <row r="4" spans="1:9" x14ac:dyDescent="0.2">
      <c r="A4" s="113" t="s">
        <v>16</v>
      </c>
      <c r="B4" s="50" t="s">
        <v>238</v>
      </c>
      <c r="C4" s="52"/>
      <c r="D4" s="52"/>
      <c r="E4" s="114"/>
      <c r="F4" s="113"/>
      <c r="G4" s="115" t="s">
        <v>18</v>
      </c>
      <c r="H4" s="50" t="s">
        <v>42</v>
      </c>
      <c r="I4" s="52"/>
    </row>
    <row r="5" spans="1:9" x14ac:dyDescent="0.2">
      <c r="A5" s="113" t="s">
        <v>17</v>
      </c>
      <c r="B5" s="50" t="s">
        <v>239</v>
      </c>
      <c r="C5" s="53"/>
      <c r="D5" s="53"/>
      <c r="E5" s="114"/>
      <c r="F5" s="113"/>
      <c r="G5" s="115" t="s">
        <v>19</v>
      </c>
      <c r="H5" s="70" t="s">
        <v>240</v>
      </c>
      <c r="I5" s="53"/>
    </row>
    <row r="6" spans="1:9" x14ac:dyDescent="0.2">
      <c r="A6" s="113"/>
      <c r="B6" s="113"/>
      <c r="C6" s="113"/>
      <c r="D6" s="113"/>
      <c r="E6" s="113"/>
      <c r="F6" s="113"/>
      <c r="G6" s="113"/>
      <c r="H6" s="113"/>
      <c r="I6" s="113"/>
    </row>
    <row r="7" spans="1:9" x14ac:dyDescent="0.2">
      <c r="A7" s="113"/>
      <c r="B7" s="113"/>
      <c r="C7" s="113"/>
      <c r="D7" s="113"/>
      <c r="E7" s="113"/>
      <c r="F7" s="113"/>
      <c r="G7" s="113"/>
      <c r="H7" s="113"/>
      <c r="I7" s="113"/>
    </row>
    <row r="8" spans="1:9" x14ac:dyDescent="0.2">
      <c r="A8" s="113" t="s">
        <v>20</v>
      </c>
      <c r="B8" s="113"/>
      <c r="C8" s="114"/>
      <c r="D8" s="114"/>
      <c r="E8" s="114"/>
      <c r="F8" s="114"/>
      <c r="G8" s="114"/>
      <c r="H8" s="114"/>
      <c r="I8" s="114"/>
    </row>
    <row r="9" spans="1:9" x14ac:dyDescent="0.2">
      <c r="A9" s="234" t="s">
        <v>241</v>
      </c>
      <c r="B9" s="225"/>
      <c r="C9" s="225"/>
      <c r="D9" s="225"/>
      <c r="E9" s="225"/>
      <c r="F9" s="225"/>
      <c r="G9" s="225"/>
      <c r="H9" s="225"/>
      <c r="I9" s="225"/>
    </row>
    <row r="10" spans="1:9" x14ac:dyDescent="0.2">
      <c r="A10" s="113" t="s">
        <v>21</v>
      </c>
      <c r="B10" s="113"/>
      <c r="C10" s="114"/>
      <c r="D10" s="114"/>
      <c r="E10" s="114"/>
      <c r="F10" s="114"/>
      <c r="G10" s="114"/>
      <c r="H10" s="114"/>
      <c r="I10" s="114"/>
    </row>
    <row r="11" spans="1:9" x14ac:dyDescent="0.2">
      <c r="A11" s="220" t="s">
        <v>242</v>
      </c>
      <c r="B11" s="220"/>
      <c r="C11" s="220"/>
      <c r="D11" s="220"/>
      <c r="E11" s="220"/>
      <c r="F11" s="220"/>
      <c r="G11" s="220"/>
      <c r="H11" s="220"/>
      <c r="I11" s="220"/>
    </row>
    <row r="12" spans="1:9" x14ac:dyDescent="0.2">
      <c r="A12" s="113" t="s">
        <v>23</v>
      </c>
      <c r="B12" s="113"/>
      <c r="C12" s="114"/>
      <c r="D12" s="114"/>
      <c r="E12" s="114"/>
      <c r="F12" s="114"/>
      <c r="G12" s="114"/>
      <c r="H12" s="114"/>
      <c r="I12" s="114"/>
    </row>
    <row r="13" spans="1:9" x14ac:dyDescent="0.2">
      <c r="A13" s="220" t="s">
        <v>243</v>
      </c>
      <c r="B13" s="220"/>
      <c r="C13" s="220"/>
      <c r="D13" s="220"/>
      <c r="E13" s="220"/>
      <c r="F13" s="220"/>
      <c r="G13" s="220"/>
      <c r="H13" s="220"/>
      <c r="I13" s="220"/>
    </row>
    <row r="14" spans="1:9" x14ac:dyDescent="0.2">
      <c r="A14" s="116" t="s">
        <v>35</v>
      </c>
      <c r="B14" s="113"/>
      <c r="C14" s="114"/>
      <c r="D14" s="114"/>
      <c r="E14" s="114"/>
      <c r="F14" s="114"/>
      <c r="G14" s="114"/>
      <c r="H14" s="114"/>
      <c r="I14" s="114"/>
    </row>
    <row r="15" spans="1:9" x14ac:dyDescent="0.2">
      <c r="A15" s="113"/>
      <c r="B15" s="113"/>
      <c r="C15" s="114"/>
      <c r="D15" s="114"/>
      <c r="E15" s="114"/>
      <c r="F15" s="114"/>
      <c r="G15" s="114"/>
      <c r="H15" s="114"/>
      <c r="I15" s="114"/>
    </row>
    <row r="16" spans="1:9" x14ac:dyDescent="0.2">
      <c r="A16" s="116" t="s">
        <v>32</v>
      </c>
      <c r="B16" s="113"/>
      <c r="C16" s="114"/>
      <c r="D16" s="114"/>
      <c r="E16" s="114"/>
      <c r="F16" s="114"/>
      <c r="G16" s="114"/>
      <c r="H16" s="114"/>
      <c r="I16" s="114"/>
    </row>
    <row r="17" spans="1:9" x14ac:dyDescent="0.2">
      <c r="A17" s="114"/>
      <c r="B17" s="114"/>
      <c r="C17" s="114"/>
      <c r="D17" s="114"/>
      <c r="E17" s="114"/>
      <c r="F17" s="114"/>
      <c r="G17" s="114"/>
      <c r="H17" s="114"/>
      <c r="I17" s="114"/>
    </row>
    <row r="18" spans="1:9" x14ac:dyDescent="0.2">
      <c r="A18" s="228" t="s">
        <v>12</v>
      </c>
      <c r="B18" s="229"/>
      <c r="C18" s="229"/>
      <c r="D18" s="229"/>
      <c r="E18" s="229"/>
      <c r="F18" s="229"/>
      <c r="G18" s="229"/>
      <c r="H18" s="229"/>
      <c r="I18" s="230"/>
    </row>
    <row r="19" spans="1:9" x14ac:dyDescent="0.2">
      <c r="A19" s="117"/>
      <c r="B19" s="118"/>
      <c r="C19" s="119" t="s">
        <v>27</v>
      </c>
      <c r="D19" s="119" t="s">
        <v>28</v>
      </c>
      <c r="E19" s="119" t="s">
        <v>29</v>
      </c>
      <c r="F19" s="119" t="s">
        <v>30</v>
      </c>
      <c r="G19" s="119" t="s">
        <v>31</v>
      </c>
      <c r="H19" s="119" t="s">
        <v>34</v>
      </c>
      <c r="I19" s="119" t="s">
        <v>37</v>
      </c>
    </row>
    <row r="20" spans="1:9" x14ac:dyDescent="0.2">
      <c r="A20" s="117"/>
      <c r="B20" s="118"/>
      <c r="C20" s="120" t="s">
        <v>10</v>
      </c>
      <c r="D20" s="121" t="s">
        <v>10</v>
      </c>
      <c r="E20" s="120" t="s">
        <v>10</v>
      </c>
      <c r="F20" s="120" t="s">
        <v>10</v>
      </c>
      <c r="G20" s="120" t="s">
        <v>11</v>
      </c>
      <c r="H20" s="120" t="s">
        <v>11</v>
      </c>
      <c r="I20" s="120" t="s">
        <v>11</v>
      </c>
    </row>
    <row r="21" spans="1:9" x14ac:dyDescent="0.2">
      <c r="A21" s="117" t="s">
        <v>0</v>
      </c>
      <c r="B21" s="118"/>
      <c r="C21" s="68">
        <v>1300000</v>
      </c>
      <c r="D21" s="68">
        <v>1300000</v>
      </c>
      <c r="E21" s="68">
        <v>1300000</v>
      </c>
      <c r="F21" s="122">
        <v>1300000</v>
      </c>
      <c r="G21" s="122">
        <v>1300000</v>
      </c>
      <c r="H21" s="122">
        <v>1300000</v>
      </c>
      <c r="I21" s="122">
        <v>1300000</v>
      </c>
    </row>
    <row r="22" spans="1:9" x14ac:dyDescent="0.2">
      <c r="A22" s="117" t="s">
        <v>1</v>
      </c>
      <c r="B22" s="118"/>
      <c r="C22" s="68">
        <v>1477237</v>
      </c>
      <c r="D22" s="68">
        <f t="shared" ref="D22:I22" si="0">C33</f>
        <v>1930336</v>
      </c>
      <c r="E22" s="68">
        <f t="shared" si="0"/>
        <v>2357262</v>
      </c>
      <c r="F22" s="68">
        <f t="shared" si="0"/>
        <v>2765906</v>
      </c>
      <c r="G22" s="68">
        <f t="shared" si="0"/>
        <v>2908932</v>
      </c>
      <c r="H22" s="68">
        <f t="shared" si="0"/>
        <v>3133932</v>
      </c>
      <c r="I22" s="68">
        <f t="shared" si="0"/>
        <v>3358932</v>
      </c>
    </row>
    <row r="23" spans="1:9" x14ac:dyDescent="0.2">
      <c r="A23" s="117" t="s">
        <v>2</v>
      </c>
      <c r="B23" s="118"/>
      <c r="C23" s="68">
        <v>622942</v>
      </c>
      <c r="D23" s="68">
        <v>644484</v>
      </c>
      <c r="E23" s="68">
        <v>748557</v>
      </c>
      <c r="F23" s="122">
        <v>608976</v>
      </c>
      <c r="G23" s="122">
        <v>725000</v>
      </c>
      <c r="H23" s="122">
        <v>725000</v>
      </c>
      <c r="I23" s="122">
        <v>725000</v>
      </c>
    </row>
    <row r="24" spans="1:9" x14ac:dyDescent="0.2">
      <c r="A24" s="117" t="s">
        <v>3</v>
      </c>
      <c r="B24" s="118"/>
      <c r="C24" s="68">
        <v>169843</v>
      </c>
      <c r="D24" s="68">
        <v>205488</v>
      </c>
      <c r="E24" s="91">
        <v>339913</v>
      </c>
      <c r="F24" s="123">
        <v>465950</v>
      </c>
      <c r="G24" s="122">
        <v>500000</v>
      </c>
      <c r="H24" s="122">
        <v>500000</v>
      </c>
      <c r="I24" s="122">
        <v>500000</v>
      </c>
    </row>
    <row r="25" spans="1:9" x14ac:dyDescent="0.2">
      <c r="A25" s="117"/>
      <c r="B25" s="118"/>
      <c r="C25" s="123"/>
      <c r="D25" s="122"/>
      <c r="E25" s="122"/>
      <c r="F25" s="122"/>
      <c r="G25" s="122"/>
      <c r="H25" s="122"/>
      <c r="I25" s="122"/>
    </row>
    <row r="26" spans="1:9" x14ac:dyDescent="0.2">
      <c r="A26" s="117" t="s">
        <v>4</v>
      </c>
      <c r="B26" s="53"/>
      <c r="C26" s="124"/>
      <c r="D26" s="124"/>
      <c r="E26" s="124"/>
      <c r="F26" s="124"/>
      <c r="G26" s="124"/>
      <c r="H26" s="124"/>
      <c r="I26" s="123"/>
    </row>
    <row r="27" spans="1:9" x14ac:dyDescent="0.2">
      <c r="A27" s="125" t="s">
        <v>36</v>
      </c>
      <c r="B27" s="118"/>
      <c r="C27" s="123"/>
      <c r="D27" s="126"/>
      <c r="E27" s="124"/>
      <c r="F27" s="124"/>
      <c r="G27" s="124"/>
      <c r="H27" s="124"/>
      <c r="I27" s="123"/>
    </row>
    <row r="28" spans="1:9" x14ac:dyDescent="0.2">
      <c r="A28" s="127"/>
      <c r="B28" s="128"/>
      <c r="C28" s="123">
        <v>0</v>
      </c>
      <c r="D28" s="122">
        <v>-12070</v>
      </c>
      <c r="E28" s="122">
        <v>0</v>
      </c>
      <c r="F28" s="122">
        <v>0</v>
      </c>
      <c r="G28" s="122"/>
      <c r="H28" s="122"/>
      <c r="I28" s="122"/>
    </row>
    <row r="29" spans="1:9" x14ac:dyDescent="0.2">
      <c r="A29" s="127"/>
      <c r="B29" s="128"/>
      <c r="C29" s="123"/>
      <c r="D29" s="122"/>
      <c r="E29" s="122"/>
      <c r="F29" s="122"/>
      <c r="G29" s="122"/>
      <c r="H29" s="122"/>
      <c r="I29" s="122"/>
    </row>
    <row r="30" spans="1:9" x14ac:dyDescent="0.2">
      <c r="A30" s="127"/>
      <c r="B30" s="128"/>
      <c r="C30" s="123"/>
      <c r="D30" s="122"/>
      <c r="E30" s="122"/>
      <c r="F30" s="122"/>
      <c r="G30" s="122"/>
      <c r="H30" s="122"/>
      <c r="I30" s="122"/>
    </row>
    <row r="31" spans="1:9" x14ac:dyDescent="0.2">
      <c r="A31" s="117" t="s">
        <v>5</v>
      </c>
      <c r="B31" s="118"/>
      <c r="C31" s="123">
        <f t="shared" ref="C31:I31" si="1">SUM(C28:C30)</f>
        <v>0</v>
      </c>
      <c r="D31" s="123">
        <f t="shared" si="1"/>
        <v>-12070</v>
      </c>
      <c r="E31" s="123">
        <f t="shared" si="1"/>
        <v>0</v>
      </c>
      <c r="F31" s="123">
        <f t="shared" si="1"/>
        <v>0</v>
      </c>
      <c r="G31" s="123">
        <f t="shared" si="1"/>
        <v>0</v>
      </c>
      <c r="H31" s="123">
        <f t="shared" si="1"/>
        <v>0</v>
      </c>
      <c r="I31" s="123">
        <f t="shared" si="1"/>
        <v>0</v>
      </c>
    </row>
    <row r="32" spans="1:9" x14ac:dyDescent="0.2">
      <c r="A32" s="117"/>
      <c r="B32" s="118"/>
      <c r="C32" s="123"/>
      <c r="D32" s="122"/>
      <c r="E32" s="122"/>
      <c r="F32" s="122"/>
      <c r="G32" s="122"/>
      <c r="H32" s="122"/>
      <c r="I32" s="122"/>
    </row>
    <row r="33" spans="1:9" x14ac:dyDescent="0.2">
      <c r="A33" s="117" t="s">
        <v>7</v>
      </c>
      <c r="B33" s="118"/>
      <c r="C33" s="123">
        <f>+C22+C23-C24+C31</f>
        <v>1930336</v>
      </c>
      <c r="D33" s="123">
        <f t="shared" ref="D33:I33" si="2">+D22+D23-D24+D31</f>
        <v>2357262</v>
      </c>
      <c r="E33" s="123">
        <f>+E22+E23-E24+E31</f>
        <v>2765906</v>
      </c>
      <c r="F33" s="123">
        <f t="shared" si="2"/>
        <v>2908932</v>
      </c>
      <c r="G33" s="123">
        <f>+G22+G23-G24+G31</f>
        <v>3133932</v>
      </c>
      <c r="H33" s="123">
        <f>+H22+H23-H24+H31</f>
        <v>3358932</v>
      </c>
      <c r="I33" s="123">
        <f t="shared" si="2"/>
        <v>3583932</v>
      </c>
    </row>
    <row r="34" spans="1:9" x14ac:dyDescent="0.2">
      <c r="A34" s="127"/>
      <c r="B34" s="128"/>
      <c r="C34" s="129"/>
      <c r="D34" s="130"/>
      <c r="E34" s="130"/>
      <c r="F34" s="122"/>
      <c r="G34" s="122"/>
      <c r="H34" s="122"/>
      <c r="I34" s="122"/>
    </row>
    <row r="35" spans="1:9" x14ac:dyDescent="0.2">
      <c r="A35" s="117" t="s">
        <v>24</v>
      </c>
      <c r="B35" s="118"/>
      <c r="C35" s="129"/>
      <c r="D35" s="130">
        <v>387977</v>
      </c>
      <c r="E35" s="130">
        <v>1278285</v>
      </c>
      <c r="F35" s="122">
        <v>1115270</v>
      </c>
      <c r="G35" s="122">
        <v>1200000</v>
      </c>
      <c r="H35" s="122">
        <v>1200000</v>
      </c>
      <c r="I35" s="122">
        <v>1200000</v>
      </c>
    </row>
    <row r="36" spans="1:9" x14ac:dyDescent="0.2">
      <c r="A36" s="127"/>
      <c r="B36" s="128"/>
      <c r="C36" s="129"/>
      <c r="D36" s="130"/>
      <c r="E36" s="130"/>
      <c r="F36" s="122"/>
      <c r="G36" s="122"/>
      <c r="H36" s="122"/>
      <c r="I36" s="122"/>
    </row>
    <row r="37" spans="1:9" x14ac:dyDescent="0.2">
      <c r="A37" s="117" t="s">
        <v>25</v>
      </c>
      <c r="B37" s="131"/>
      <c r="C37" s="132">
        <f>C33-C35</f>
        <v>1930336</v>
      </c>
      <c r="D37" s="132">
        <f t="shared" ref="D37:I37" si="3">D33-D35</f>
        <v>1969285</v>
      </c>
      <c r="E37" s="132">
        <f t="shared" si="3"/>
        <v>1487621</v>
      </c>
      <c r="F37" s="133">
        <f t="shared" si="3"/>
        <v>1793662</v>
      </c>
      <c r="G37" s="133">
        <f t="shared" si="3"/>
        <v>1933932</v>
      </c>
      <c r="H37" s="133">
        <f t="shared" si="3"/>
        <v>2158932</v>
      </c>
      <c r="I37" s="133">
        <f t="shared" si="3"/>
        <v>2383932</v>
      </c>
    </row>
    <row r="38" spans="1:9" x14ac:dyDescent="0.2">
      <c r="A38" s="135"/>
      <c r="B38" s="135"/>
      <c r="C38" s="136"/>
      <c r="D38" s="136"/>
      <c r="E38" s="136"/>
      <c r="F38" s="136"/>
      <c r="G38" s="136"/>
      <c r="H38" s="136"/>
      <c r="I38" s="136"/>
    </row>
    <row r="39" spans="1:9" x14ac:dyDescent="0.2">
      <c r="A39" s="62" t="s">
        <v>26</v>
      </c>
      <c r="B39" s="49"/>
      <c r="C39" s="43"/>
      <c r="D39" s="43"/>
      <c r="E39" s="63"/>
      <c r="F39" s="63"/>
      <c r="G39" s="63"/>
      <c r="H39" s="63"/>
      <c r="I39" s="63"/>
    </row>
    <row r="40" spans="1:9" x14ac:dyDescent="0.2">
      <c r="A40" s="64" t="s">
        <v>33</v>
      </c>
      <c r="B40" s="57"/>
      <c r="C40" s="42"/>
      <c r="D40" s="42"/>
      <c r="E40" s="58"/>
      <c r="F40" s="58"/>
      <c r="G40" s="58"/>
      <c r="H40" s="58"/>
      <c r="I40" s="58"/>
    </row>
    <row r="41" spans="1:9" x14ac:dyDescent="0.2">
      <c r="A41" s="54"/>
      <c r="B41" s="55"/>
      <c r="C41" s="56"/>
      <c r="D41" s="56"/>
      <c r="E41" s="56"/>
      <c r="F41" s="56"/>
      <c r="G41" s="56"/>
      <c r="H41" s="56"/>
      <c r="I41" s="56"/>
    </row>
    <row r="42" spans="1:9" x14ac:dyDescent="0.2">
      <c r="A42" s="54" t="s">
        <v>6</v>
      </c>
      <c r="B42" s="55"/>
      <c r="C42" s="41"/>
      <c r="D42" s="41"/>
      <c r="E42" s="56"/>
      <c r="F42" s="56"/>
      <c r="G42" s="56"/>
      <c r="H42" s="56"/>
      <c r="I42" s="56"/>
    </row>
    <row r="43" spans="1:9" x14ac:dyDescent="0.2">
      <c r="A43" s="54"/>
      <c r="B43" s="55"/>
      <c r="C43" s="41"/>
      <c r="D43" s="41"/>
      <c r="E43" s="56"/>
      <c r="F43" s="56"/>
      <c r="G43" s="56"/>
      <c r="H43" s="56"/>
      <c r="I43" s="56"/>
    </row>
    <row r="44" spans="1:9" x14ac:dyDescent="0.2">
      <c r="A44" s="65" t="s">
        <v>8</v>
      </c>
      <c r="B44" s="59"/>
      <c r="C44" s="41"/>
      <c r="D44" s="41"/>
      <c r="E44" s="56"/>
      <c r="F44" s="56"/>
      <c r="G44" s="56"/>
      <c r="H44" s="56"/>
      <c r="I44" s="56"/>
    </row>
    <row r="45" spans="1:9" x14ac:dyDescent="0.2">
      <c r="A45" s="66" t="s">
        <v>9</v>
      </c>
      <c r="B45" s="67"/>
      <c r="C45" s="41"/>
      <c r="D45" s="41"/>
      <c r="E45" s="56"/>
      <c r="F45" s="56"/>
      <c r="G45" s="56"/>
      <c r="H45" s="56"/>
      <c r="I45" s="56"/>
    </row>
  </sheetData>
  <sheetProtection selectLockedCells="1"/>
  <mergeCells count="4">
    <mergeCell ref="A13:I13"/>
    <mergeCell ref="A9:I9"/>
    <mergeCell ref="A11:I11"/>
    <mergeCell ref="A18:I18"/>
  </mergeCells>
  <printOptions horizontalCentered="1"/>
  <pageMargins left="0.75" right="0.75" top="0.6" bottom="0.55000000000000004" header="0.28000000000000003" footer="0.16"/>
  <pageSetup scale="94"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9"/>
  <sheetViews>
    <sheetView workbookViewId="0">
      <selection activeCell="B25" sqref="B25"/>
    </sheetView>
  </sheetViews>
  <sheetFormatPr defaultRowHeight="12.75" x14ac:dyDescent="0.2"/>
  <cols>
    <col min="8" max="8" width="12.28515625" customWidth="1"/>
    <col min="11" max="11" width="12.85546875" customWidth="1"/>
    <col min="13" max="13" width="10.140625" customWidth="1"/>
  </cols>
  <sheetData>
    <row r="1" spans="1:13" ht="30" x14ac:dyDescent="0.2">
      <c r="A1" s="71" t="s">
        <v>252</v>
      </c>
      <c r="B1" s="71" t="s">
        <v>253</v>
      </c>
      <c r="C1" s="71" t="s">
        <v>254</v>
      </c>
      <c r="D1" s="71" t="s">
        <v>255</v>
      </c>
      <c r="E1" s="71" t="s">
        <v>256</v>
      </c>
      <c r="F1" s="71" t="s">
        <v>257</v>
      </c>
      <c r="G1" s="71" t="s">
        <v>258</v>
      </c>
      <c r="H1" s="72" t="s">
        <v>259</v>
      </c>
      <c r="I1" s="71" t="s">
        <v>260</v>
      </c>
      <c r="J1" s="71" t="s">
        <v>261</v>
      </c>
      <c r="K1" s="71" t="s">
        <v>262</v>
      </c>
      <c r="L1" s="71" t="s">
        <v>263</v>
      </c>
      <c r="M1" s="71" t="s">
        <v>264</v>
      </c>
    </row>
    <row r="2" spans="1:13" x14ac:dyDescent="0.2">
      <c r="A2" s="73" t="s">
        <v>265</v>
      </c>
      <c r="B2" s="73" t="s">
        <v>266</v>
      </c>
      <c r="C2" s="73">
        <v>2</v>
      </c>
      <c r="D2" s="73" t="s">
        <v>267</v>
      </c>
      <c r="E2" s="73">
        <v>2016</v>
      </c>
      <c r="F2" s="73">
        <v>302</v>
      </c>
      <c r="G2" s="73" t="s">
        <v>268</v>
      </c>
      <c r="H2" s="74">
        <v>20000</v>
      </c>
      <c r="I2" s="73" t="s">
        <v>269</v>
      </c>
      <c r="J2" s="73">
        <v>971</v>
      </c>
      <c r="L2" s="73" t="s">
        <v>270</v>
      </c>
      <c r="M2" s="75">
        <v>42565</v>
      </c>
    </row>
    <row r="3" spans="1:13" x14ac:dyDescent="0.2">
      <c r="A3" s="73" t="s">
        <v>265</v>
      </c>
      <c r="B3" s="73" t="s">
        <v>266</v>
      </c>
      <c r="C3" s="73">
        <v>2</v>
      </c>
      <c r="D3" s="73" t="s">
        <v>267</v>
      </c>
      <c r="E3" s="73">
        <v>2016</v>
      </c>
      <c r="F3" s="73">
        <v>302</v>
      </c>
      <c r="G3" s="73" t="s">
        <v>268</v>
      </c>
      <c r="H3" s="74">
        <v>20000</v>
      </c>
      <c r="I3" s="73" t="s">
        <v>269</v>
      </c>
      <c r="J3" s="73">
        <v>971</v>
      </c>
      <c r="L3" s="73" t="s">
        <v>271</v>
      </c>
      <c r="M3" s="75">
        <v>42563</v>
      </c>
    </row>
    <row r="4" spans="1:13" x14ac:dyDescent="0.2">
      <c r="A4" s="73" t="s">
        <v>265</v>
      </c>
      <c r="B4" s="73" t="s">
        <v>266</v>
      </c>
      <c r="C4" s="73">
        <v>2</v>
      </c>
      <c r="D4" s="73" t="s">
        <v>267</v>
      </c>
      <c r="E4" s="73">
        <v>2016</v>
      </c>
      <c r="F4" s="73">
        <v>302</v>
      </c>
      <c r="G4" s="73" t="s">
        <v>268</v>
      </c>
      <c r="H4" s="74">
        <v>45000</v>
      </c>
      <c r="I4" s="73" t="s">
        <v>269</v>
      </c>
      <c r="J4" s="73">
        <v>971</v>
      </c>
      <c r="L4" s="73" t="s">
        <v>272</v>
      </c>
      <c r="M4" s="75">
        <v>42582</v>
      </c>
    </row>
    <row r="5" spans="1:13" x14ac:dyDescent="0.2">
      <c r="A5" s="73" t="s">
        <v>265</v>
      </c>
      <c r="B5" s="73" t="s">
        <v>266</v>
      </c>
      <c r="C5" s="73">
        <v>2</v>
      </c>
      <c r="D5" s="73" t="s">
        <v>267</v>
      </c>
      <c r="E5" s="73">
        <v>2017</v>
      </c>
      <c r="F5" s="73">
        <v>302</v>
      </c>
      <c r="G5" s="73" t="s">
        <v>268</v>
      </c>
      <c r="H5" s="74">
        <v>-12494</v>
      </c>
      <c r="I5" s="73" t="s">
        <v>269</v>
      </c>
      <c r="J5" s="73">
        <v>972</v>
      </c>
      <c r="K5" t="s">
        <v>273</v>
      </c>
      <c r="L5" s="73" t="s">
        <v>274</v>
      </c>
      <c r="M5" s="75">
        <v>42741</v>
      </c>
    </row>
    <row r="6" spans="1:13" x14ac:dyDescent="0.2">
      <c r="A6" s="73" t="s">
        <v>265</v>
      </c>
      <c r="B6" s="73" t="s">
        <v>266</v>
      </c>
      <c r="C6" s="73">
        <v>2</v>
      </c>
      <c r="D6" s="73" t="s">
        <v>267</v>
      </c>
      <c r="E6" s="73">
        <v>2017</v>
      </c>
      <c r="F6" s="73">
        <v>302</v>
      </c>
      <c r="G6" s="73" t="s">
        <v>268</v>
      </c>
      <c r="H6" s="74">
        <v>50000</v>
      </c>
      <c r="I6" s="73" t="s">
        <v>269</v>
      </c>
      <c r="J6" s="73">
        <v>971</v>
      </c>
      <c r="L6" s="73" t="s">
        <v>275</v>
      </c>
      <c r="M6" s="75">
        <v>42744</v>
      </c>
    </row>
    <row r="7" spans="1:13" x14ac:dyDescent="0.2">
      <c r="A7" s="73" t="s">
        <v>265</v>
      </c>
      <c r="B7" s="73" t="s">
        <v>266</v>
      </c>
      <c r="C7" s="73">
        <v>2</v>
      </c>
      <c r="D7" s="73" t="s">
        <v>267</v>
      </c>
      <c r="E7" s="73">
        <v>2017</v>
      </c>
      <c r="F7" s="73">
        <v>302</v>
      </c>
      <c r="G7" s="73" t="s">
        <v>268</v>
      </c>
      <c r="H7" s="74">
        <v>50000</v>
      </c>
      <c r="I7" s="73" t="s">
        <v>269</v>
      </c>
      <c r="J7" s="73">
        <v>971</v>
      </c>
      <c r="L7" s="73" t="s">
        <v>276</v>
      </c>
      <c r="M7" s="75">
        <v>42746</v>
      </c>
    </row>
    <row r="8" spans="1:13" x14ac:dyDescent="0.2">
      <c r="A8" s="73" t="s">
        <v>265</v>
      </c>
      <c r="B8" s="73" t="s">
        <v>266</v>
      </c>
      <c r="C8" s="73">
        <v>2</v>
      </c>
      <c r="D8" s="73" t="s">
        <v>267</v>
      </c>
      <c r="E8" s="73">
        <v>2017</v>
      </c>
      <c r="F8" s="73">
        <v>302</v>
      </c>
      <c r="G8" s="73" t="s">
        <v>268</v>
      </c>
      <c r="H8" s="74">
        <v>50000</v>
      </c>
      <c r="I8" s="73" t="s">
        <v>269</v>
      </c>
      <c r="J8" s="73">
        <v>971</v>
      </c>
      <c r="L8" s="73" t="s">
        <v>277</v>
      </c>
      <c r="M8" s="75">
        <v>42759</v>
      </c>
    </row>
    <row r="9" spans="1:13" x14ac:dyDescent="0.2">
      <c r="A9" s="73" t="s">
        <v>265</v>
      </c>
      <c r="B9" s="73" t="s">
        <v>266</v>
      </c>
      <c r="C9" s="73">
        <v>2</v>
      </c>
      <c r="D9" s="73" t="s">
        <v>267</v>
      </c>
      <c r="E9" s="73">
        <v>2017</v>
      </c>
      <c r="F9" s="73">
        <v>302</v>
      </c>
      <c r="G9" s="73" t="s">
        <v>268</v>
      </c>
      <c r="H9" s="74">
        <v>50000</v>
      </c>
      <c r="I9" s="73" t="s">
        <v>269</v>
      </c>
      <c r="J9" s="73">
        <v>971</v>
      </c>
      <c r="L9" s="73" t="s">
        <v>278</v>
      </c>
      <c r="M9" s="75">
        <v>42765</v>
      </c>
    </row>
    <row r="10" spans="1:13" x14ac:dyDescent="0.2">
      <c r="A10" s="73" t="s">
        <v>265</v>
      </c>
      <c r="B10" s="73" t="s">
        <v>266</v>
      </c>
      <c r="C10" s="73">
        <v>2</v>
      </c>
      <c r="D10" s="73" t="s">
        <v>267</v>
      </c>
      <c r="E10" s="73">
        <v>2017</v>
      </c>
      <c r="F10" s="73">
        <v>302</v>
      </c>
      <c r="G10" s="73" t="s">
        <v>268</v>
      </c>
      <c r="H10" s="74">
        <v>50000</v>
      </c>
      <c r="I10" s="73" t="s">
        <v>269</v>
      </c>
      <c r="J10" s="73">
        <v>971</v>
      </c>
      <c r="L10" s="73" t="s">
        <v>279</v>
      </c>
      <c r="M10" s="75">
        <v>42762</v>
      </c>
    </row>
    <row r="11" spans="1:13" x14ac:dyDescent="0.2">
      <c r="A11" s="73" t="s">
        <v>265</v>
      </c>
      <c r="B11" s="73" t="s">
        <v>266</v>
      </c>
      <c r="C11" s="73">
        <v>2</v>
      </c>
      <c r="D11" s="73" t="s">
        <v>267</v>
      </c>
      <c r="E11" s="73">
        <v>2017</v>
      </c>
      <c r="F11" s="73">
        <v>302</v>
      </c>
      <c r="G11" s="73" t="s">
        <v>268</v>
      </c>
      <c r="H11" s="74">
        <v>50000</v>
      </c>
      <c r="I11" s="73" t="s">
        <v>269</v>
      </c>
      <c r="J11" s="73">
        <v>971</v>
      </c>
      <c r="L11" s="73" t="s">
        <v>280</v>
      </c>
      <c r="M11" s="75">
        <v>42783</v>
      </c>
    </row>
    <row r="12" spans="1:13" x14ac:dyDescent="0.2">
      <c r="A12" s="73" t="s">
        <v>265</v>
      </c>
      <c r="B12" s="73" t="s">
        <v>266</v>
      </c>
      <c r="C12" s="73">
        <v>2</v>
      </c>
      <c r="D12" s="73" t="s">
        <v>267</v>
      </c>
      <c r="E12" s="73">
        <v>2017</v>
      </c>
      <c r="F12" s="73">
        <v>302</v>
      </c>
      <c r="G12" s="73" t="s">
        <v>268</v>
      </c>
      <c r="H12" s="74">
        <v>50000</v>
      </c>
      <c r="I12" s="73" t="s">
        <v>269</v>
      </c>
      <c r="J12" s="73">
        <v>971</v>
      </c>
      <c r="L12" s="73" t="s">
        <v>281</v>
      </c>
      <c r="M12" s="75">
        <v>42790</v>
      </c>
    </row>
    <row r="13" spans="1:13" x14ac:dyDescent="0.2">
      <c r="A13" s="73" t="s">
        <v>265</v>
      </c>
      <c r="B13" s="73" t="s">
        <v>266</v>
      </c>
      <c r="C13" s="73">
        <v>2</v>
      </c>
      <c r="D13" s="73" t="s">
        <v>267</v>
      </c>
      <c r="E13" s="73">
        <v>2017</v>
      </c>
      <c r="F13" s="73">
        <v>302</v>
      </c>
      <c r="G13" s="73" t="s">
        <v>268</v>
      </c>
      <c r="H13" s="74">
        <v>50000</v>
      </c>
      <c r="I13" s="73" t="s">
        <v>269</v>
      </c>
      <c r="J13" s="73">
        <v>971</v>
      </c>
      <c r="L13" s="73" t="s">
        <v>282</v>
      </c>
      <c r="M13" s="75">
        <v>42810</v>
      </c>
    </row>
    <row r="14" spans="1:13" x14ac:dyDescent="0.2">
      <c r="A14" s="73" t="s">
        <v>265</v>
      </c>
      <c r="B14" s="73" t="s">
        <v>266</v>
      </c>
      <c r="C14" s="73">
        <v>2</v>
      </c>
      <c r="D14" s="73" t="s">
        <v>267</v>
      </c>
      <c r="E14" s="73">
        <v>2017</v>
      </c>
      <c r="F14" s="73">
        <v>302</v>
      </c>
      <c r="G14" s="73" t="s">
        <v>268</v>
      </c>
      <c r="H14" s="74">
        <v>50000</v>
      </c>
      <c r="I14" s="73" t="s">
        <v>269</v>
      </c>
      <c r="J14" s="73">
        <v>971</v>
      </c>
      <c r="L14" s="73" t="s">
        <v>283</v>
      </c>
      <c r="M14" s="75">
        <v>42811</v>
      </c>
    </row>
    <row r="15" spans="1:13" x14ac:dyDescent="0.2">
      <c r="A15" s="73" t="s">
        <v>265</v>
      </c>
      <c r="B15" s="73" t="s">
        <v>266</v>
      </c>
      <c r="C15" s="73">
        <v>2</v>
      </c>
      <c r="D15" s="73" t="s">
        <v>267</v>
      </c>
      <c r="E15" s="73">
        <v>2017</v>
      </c>
      <c r="F15" s="73">
        <v>302</v>
      </c>
      <c r="G15" s="73" t="s">
        <v>268</v>
      </c>
      <c r="H15" s="74">
        <v>100000</v>
      </c>
      <c r="I15" s="73" t="s">
        <v>269</v>
      </c>
      <c r="J15" s="73">
        <v>971</v>
      </c>
      <c r="L15" s="73" t="s">
        <v>284</v>
      </c>
      <c r="M15" s="75">
        <v>42824</v>
      </c>
    </row>
    <row r="16" spans="1:13" x14ac:dyDescent="0.2">
      <c r="A16" s="73" t="s">
        <v>265</v>
      </c>
      <c r="B16" s="73" t="s">
        <v>266</v>
      </c>
      <c r="C16" s="73">
        <v>2</v>
      </c>
      <c r="D16" s="73" t="s">
        <v>267</v>
      </c>
      <c r="E16" s="73">
        <v>2017</v>
      </c>
      <c r="F16" s="73">
        <v>302</v>
      </c>
      <c r="G16" s="73" t="s">
        <v>268</v>
      </c>
      <c r="H16" s="74">
        <v>50000</v>
      </c>
      <c r="I16" s="73" t="s">
        <v>269</v>
      </c>
      <c r="J16" s="73">
        <v>971</v>
      </c>
      <c r="L16" s="73" t="s">
        <v>285</v>
      </c>
      <c r="M16" s="75">
        <v>42832</v>
      </c>
    </row>
    <row r="17" spans="1:13" x14ac:dyDescent="0.2">
      <c r="A17" s="73" t="s">
        <v>265</v>
      </c>
      <c r="B17" s="73" t="s">
        <v>266</v>
      </c>
      <c r="C17" s="73">
        <v>2</v>
      </c>
      <c r="D17" s="73" t="s">
        <v>267</v>
      </c>
      <c r="E17" s="73">
        <v>2017</v>
      </c>
      <c r="F17" s="73">
        <v>302</v>
      </c>
      <c r="G17" s="73" t="s">
        <v>268</v>
      </c>
      <c r="H17" s="74">
        <v>100000</v>
      </c>
      <c r="I17" s="73" t="s">
        <v>269</v>
      </c>
      <c r="J17" s="73">
        <v>971</v>
      </c>
      <c r="L17" s="73" t="s">
        <v>286</v>
      </c>
      <c r="M17" s="75">
        <v>42851</v>
      </c>
    </row>
    <row r="18" spans="1:13" x14ac:dyDescent="0.2">
      <c r="A18" s="73" t="s">
        <v>265</v>
      </c>
      <c r="B18" s="73" t="s">
        <v>266</v>
      </c>
      <c r="C18" s="73">
        <v>2</v>
      </c>
      <c r="D18" s="73" t="s">
        <v>267</v>
      </c>
      <c r="E18" s="73">
        <v>2017</v>
      </c>
      <c r="F18" s="73">
        <v>302</v>
      </c>
      <c r="G18" s="73" t="s">
        <v>268</v>
      </c>
      <c r="H18" s="74">
        <v>55000</v>
      </c>
      <c r="I18" s="73" t="s">
        <v>269</v>
      </c>
      <c r="J18" s="73">
        <v>971</v>
      </c>
      <c r="L18" s="73" t="s">
        <v>287</v>
      </c>
      <c r="M18" s="75">
        <v>42867</v>
      </c>
    </row>
    <row r="19" spans="1:13" x14ac:dyDescent="0.2">
      <c r="A19" s="73" t="s">
        <v>265</v>
      </c>
      <c r="B19" s="73" t="s">
        <v>266</v>
      </c>
      <c r="C19" s="73">
        <v>2</v>
      </c>
      <c r="D19" s="73" t="s">
        <v>267</v>
      </c>
      <c r="E19" s="73">
        <v>2017</v>
      </c>
      <c r="F19" s="73">
        <v>302</v>
      </c>
      <c r="G19" s="73" t="s">
        <v>268</v>
      </c>
      <c r="H19" s="74">
        <v>50000</v>
      </c>
      <c r="I19" s="73" t="s">
        <v>269</v>
      </c>
      <c r="J19" s="73">
        <v>971</v>
      </c>
      <c r="L19" s="73" t="s">
        <v>288</v>
      </c>
      <c r="M19" s="75">
        <v>42873</v>
      </c>
    </row>
    <row r="20" spans="1:13" x14ac:dyDescent="0.2">
      <c r="A20" s="73" t="s">
        <v>265</v>
      </c>
      <c r="B20" s="73" t="s">
        <v>266</v>
      </c>
      <c r="C20" s="73">
        <v>2</v>
      </c>
      <c r="D20" s="73" t="s">
        <v>267</v>
      </c>
      <c r="E20" s="73">
        <v>2017</v>
      </c>
      <c r="F20" s="73">
        <v>302</v>
      </c>
      <c r="G20" s="73" t="s">
        <v>268</v>
      </c>
      <c r="H20" s="74">
        <v>10000</v>
      </c>
      <c r="I20" s="73" t="s">
        <v>269</v>
      </c>
      <c r="J20" s="73">
        <v>971</v>
      </c>
      <c r="L20" s="73" t="s">
        <v>289</v>
      </c>
      <c r="M20" s="75">
        <v>42874</v>
      </c>
    </row>
    <row r="21" spans="1:13" x14ac:dyDescent="0.2">
      <c r="A21" s="73" t="s">
        <v>265</v>
      </c>
      <c r="B21" s="73" t="s">
        <v>266</v>
      </c>
      <c r="C21" s="73">
        <v>2</v>
      </c>
      <c r="D21" s="73" t="s">
        <v>267</v>
      </c>
      <c r="E21" s="73">
        <v>2017</v>
      </c>
      <c r="F21" s="73">
        <v>302</v>
      </c>
      <c r="G21" s="73" t="s">
        <v>268</v>
      </c>
      <c r="H21" s="74">
        <v>45000</v>
      </c>
      <c r="I21" s="73" t="s">
        <v>269</v>
      </c>
      <c r="J21" s="73">
        <v>971</v>
      </c>
      <c r="L21" s="73" t="s">
        <v>290</v>
      </c>
      <c r="M21" s="75">
        <v>42880</v>
      </c>
    </row>
    <row r="22" spans="1:13" x14ac:dyDescent="0.2">
      <c r="A22" s="73" t="s">
        <v>265</v>
      </c>
      <c r="B22" s="73" t="s">
        <v>266</v>
      </c>
      <c r="C22" s="73">
        <v>2</v>
      </c>
      <c r="D22" s="73" t="s">
        <v>267</v>
      </c>
      <c r="E22" s="73">
        <v>2017</v>
      </c>
      <c r="F22" s="73">
        <v>302</v>
      </c>
      <c r="G22" s="73" t="s">
        <v>268</v>
      </c>
      <c r="H22" s="74">
        <v>50000</v>
      </c>
      <c r="I22" s="73" t="s">
        <v>269</v>
      </c>
      <c r="J22" s="73">
        <v>971</v>
      </c>
      <c r="L22" s="73" t="s">
        <v>291</v>
      </c>
      <c r="M22" s="75">
        <v>42891</v>
      </c>
    </row>
    <row r="23" spans="1:13" x14ac:dyDescent="0.2">
      <c r="A23" s="73" t="s">
        <v>265</v>
      </c>
      <c r="B23" s="73" t="s">
        <v>266</v>
      </c>
      <c r="C23" s="73">
        <v>2</v>
      </c>
      <c r="D23" s="73" t="s">
        <v>267</v>
      </c>
      <c r="E23" s="73">
        <v>2017</v>
      </c>
      <c r="F23" s="73">
        <v>302</v>
      </c>
      <c r="G23" s="73" t="s">
        <v>268</v>
      </c>
      <c r="H23" s="74">
        <v>40000</v>
      </c>
      <c r="I23" s="73" t="s">
        <v>269</v>
      </c>
      <c r="J23" s="73">
        <v>971</v>
      </c>
      <c r="L23" s="73" t="s">
        <v>292</v>
      </c>
      <c r="M23" s="75">
        <v>42902</v>
      </c>
    </row>
    <row r="24" spans="1:13" x14ac:dyDescent="0.2">
      <c r="A24" s="73" t="s">
        <v>265</v>
      </c>
      <c r="B24" s="73" t="s">
        <v>266</v>
      </c>
      <c r="C24" s="73">
        <v>2</v>
      </c>
      <c r="D24" s="73" t="s">
        <v>267</v>
      </c>
      <c r="E24" s="73">
        <v>2017</v>
      </c>
      <c r="F24" s="73">
        <v>302</v>
      </c>
      <c r="G24" s="73" t="s">
        <v>268</v>
      </c>
      <c r="H24" s="74">
        <v>40000</v>
      </c>
      <c r="I24" s="73" t="s">
        <v>269</v>
      </c>
      <c r="J24" s="73">
        <v>971</v>
      </c>
      <c r="L24" s="73" t="s">
        <v>293</v>
      </c>
      <c r="M24" s="75">
        <v>42913</v>
      </c>
    </row>
    <row r="25" spans="1:13" x14ac:dyDescent="0.2">
      <c r="A25" s="73" t="s">
        <v>265</v>
      </c>
      <c r="B25" s="73" t="s">
        <v>266</v>
      </c>
      <c r="C25" s="73">
        <v>2</v>
      </c>
      <c r="D25" s="73" t="s">
        <v>267</v>
      </c>
      <c r="E25" s="73">
        <v>2017</v>
      </c>
      <c r="F25" s="73">
        <v>302</v>
      </c>
      <c r="G25" s="73" t="s">
        <v>268</v>
      </c>
      <c r="H25" s="74">
        <v>40000</v>
      </c>
      <c r="I25" s="73" t="s">
        <v>269</v>
      </c>
      <c r="J25" s="73">
        <v>971</v>
      </c>
      <c r="L25" s="73" t="s">
        <v>294</v>
      </c>
      <c r="M25" s="75">
        <v>42916</v>
      </c>
    </row>
    <row r="26" spans="1:13" x14ac:dyDescent="0.2">
      <c r="A26" s="73" t="s">
        <v>265</v>
      </c>
      <c r="B26" s="73" t="s">
        <v>266</v>
      </c>
      <c r="C26" s="73">
        <v>2</v>
      </c>
      <c r="D26" s="73" t="s">
        <v>267</v>
      </c>
      <c r="E26" s="73">
        <v>2017</v>
      </c>
      <c r="F26" s="73">
        <v>302</v>
      </c>
      <c r="G26" s="73" t="s">
        <v>268</v>
      </c>
      <c r="H26" s="74">
        <v>150000</v>
      </c>
      <c r="I26" s="73" t="s">
        <v>269</v>
      </c>
      <c r="J26" s="73">
        <v>971</v>
      </c>
      <c r="L26" s="73" t="s">
        <v>295</v>
      </c>
      <c r="M26" s="75">
        <v>42566</v>
      </c>
    </row>
    <row r="27" spans="1:13" x14ac:dyDescent="0.2">
      <c r="A27" s="73" t="s">
        <v>265</v>
      </c>
      <c r="B27" s="73" t="s">
        <v>266</v>
      </c>
      <c r="C27" s="73">
        <v>2</v>
      </c>
      <c r="D27" s="73" t="s">
        <v>267</v>
      </c>
      <c r="E27" s="73">
        <v>2017</v>
      </c>
      <c r="F27" s="73">
        <v>302</v>
      </c>
      <c r="G27" s="73" t="s">
        <v>268</v>
      </c>
      <c r="H27" s="74">
        <v>45000</v>
      </c>
      <c r="I27" s="73" t="s">
        <v>269</v>
      </c>
      <c r="J27" s="73">
        <v>971</v>
      </c>
      <c r="L27" s="73" t="s">
        <v>296</v>
      </c>
      <c r="M27" s="75">
        <v>42604</v>
      </c>
    </row>
    <row r="28" spans="1:13" x14ac:dyDescent="0.2">
      <c r="A28" s="73" t="s">
        <v>265</v>
      </c>
      <c r="B28" s="73" t="s">
        <v>266</v>
      </c>
      <c r="C28" s="73">
        <v>2</v>
      </c>
      <c r="D28" s="73" t="s">
        <v>267</v>
      </c>
      <c r="E28" s="73">
        <v>2017</v>
      </c>
      <c r="F28" s="73">
        <v>302</v>
      </c>
      <c r="G28" s="73" t="s">
        <v>268</v>
      </c>
      <c r="H28" s="74">
        <v>90000</v>
      </c>
      <c r="I28" s="73" t="s">
        <v>269</v>
      </c>
      <c r="J28" s="73">
        <v>971</v>
      </c>
      <c r="L28" s="73" t="s">
        <v>297</v>
      </c>
      <c r="M28" s="75">
        <v>42607</v>
      </c>
    </row>
    <row r="29" spans="1:13" x14ac:dyDescent="0.2">
      <c r="A29" s="73" t="s">
        <v>265</v>
      </c>
      <c r="B29" s="73" t="s">
        <v>266</v>
      </c>
      <c r="C29" s="73">
        <v>2</v>
      </c>
      <c r="D29" s="73" t="s">
        <v>267</v>
      </c>
      <c r="E29" s="73">
        <v>2017</v>
      </c>
      <c r="F29" s="73">
        <v>302</v>
      </c>
      <c r="G29" s="73" t="s">
        <v>268</v>
      </c>
      <c r="H29" s="74">
        <v>90000</v>
      </c>
      <c r="I29" s="73" t="s">
        <v>269</v>
      </c>
      <c r="J29" s="73">
        <v>971</v>
      </c>
      <c r="L29" s="73" t="s">
        <v>298</v>
      </c>
      <c r="M29" s="75">
        <v>42613</v>
      </c>
    </row>
    <row r="30" spans="1:13" x14ac:dyDescent="0.2">
      <c r="A30" s="73" t="s">
        <v>265</v>
      </c>
      <c r="B30" s="73" t="s">
        <v>266</v>
      </c>
      <c r="C30" s="73">
        <v>2</v>
      </c>
      <c r="D30" s="73" t="s">
        <v>267</v>
      </c>
      <c r="E30" s="73">
        <v>2017</v>
      </c>
      <c r="F30" s="73">
        <v>302</v>
      </c>
      <c r="G30" s="73" t="s">
        <v>268</v>
      </c>
      <c r="H30" s="74">
        <v>45000</v>
      </c>
      <c r="I30" s="73" t="s">
        <v>269</v>
      </c>
      <c r="J30" s="73">
        <v>971</v>
      </c>
      <c r="L30" s="73" t="s">
        <v>299</v>
      </c>
      <c r="M30" s="75">
        <v>42613</v>
      </c>
    </row>
    <row r="31" spans="1:13" x14ac:dyDescent="0.2">
      <c r="A31" s="73" t="s">
        <v>265</v>
      </c>
      <c r="B31" s="73" t="s">
        <v>266</v>
      </c>
      <c r="C31" s="73">
        <v>2</v>
      </c>
      <c r="D31" s="73" t="s">
        <v>267</v>
      </c>
      <c r="E31" s="73">
        <v>2017</v>
      </c>
      <c r="F31" s="73">
        <v>302</v>
      </c>
      <c r="G31" s="73" t="s">
        <v>268</v>
      </c>
      <c r="H31" s="74">
        <v>45000</v>
      </c>
      <c r="I31" s="73" t="s">
        <v>269</v>
      </c>
      <c r="J31" s="73">
        <v>971</v>
      </c>
      <c r="L31" s="73" t="s">
        <v>300</v>
      </c>
      <c r="M31" s="75">
        <v>42640</v>
      </c>
    </row>
    <row r="32" spans="1:13" x14ac:dyDescent="0.2">
      <c r="A32" s="73" t="s">
        <v>265</v>
      </c>
      <c r="B32" s="73" t="s">
        <v>266</v>
      </c>
      <c r="C32" s="73">
        <v>2</v>
      </c>
      <c r="D32" s="73" t="s">
        <v>267</v>
      </c>
      <c r="E32" s="73">
        <v>2017</v>
      </c>
      <c r="F32" s="73">
        <v>302</v>
      </c>
      <c r="G32" s="73" t="s">
        <v>268</v>
      </c>
      <c r="H32" s="74">
        <v>45000</v>
      </c>
      <c r="I32" s="73" t="s">
        <v>269</v>
      </c>
      <c r="J32" s="73">
        <v>971</v>
      </c>
      <c r="L32" s="73" t="s">
        <v>301</v>
      </c>
      <c r="M32" s="75">
        <v>42662</v>
      </c>
    </row>
    <row r="33" spans="1:13" x14ac:dyDescent="0.2">
      <c r="A33" s="73" t="s">
        <v>265</v>
      </c>
      <c r="B33" s="73" t="s">
        <v>266</v>
      </c>
      <c r="C33" s="73">
        <v>2</v>
      </c>
      <c r="D33" s="73" t="s">
        <v>267</v>
      </c>
      <c r="E33" s="73">
        <v>2017</v>
      </c>
      <c r="F33" s="73">
        <v>302</v>
      </c>
      <c r="G33" s="73" t="s">
        <v>268</v>
      </c>
      <c r="H33" s="74">
        <v>50000</v>
      </c>
      <c r="I33" s="73" t="s">
        <v>269</v>
      </c>
      <c r="J33" s="73">
        <v>971</v>
      </c>
      <c r="L33" s="73" t="s">
        <v>302</v>
      </c>
      <c r="M33" s="75">
        <v>42669</v>
      </c>
    </row>
    <row r="34" spans="1:13" x14ac:dyDescent="0.2">
      <c r="A34" s="73" t="s">
        <v>265</v>
      </c>
      <c r="B34" s="73" t="s">
        <v>266</v>
      </c>
      <c r="C34" s="73">
        <v>2</v>
      </c>
      <c r="D34" s="73" t="s">
        <v>267</v>
      </c>
      <c r="E34" s="73">
        <v>2017</v>
      </c>
      <c r="F34" s="73">
        <v>302</v>
      </c>
      <c r="G34" s="73" t="s">
        <v>268</v>
      </c>
      <c r="H34" s="74">
        <v>50000</v>
      </c>
      <c r="I34" s="73" t="s">
        <v>269</v>
      </c>
      <c r="J34" s="73">
        <v>971</v>
      </c>
      <c r="L34" s="73" t="s">
        <v>303</v>
      </c>
      <c r="M34" s="75">
        <v>42674</v>
      </c>
    </row>
    <row r="35" spans="1:13" x14ac:dyDescent="0.2">
      <c r="A35" s="73" t="s">
        <v>265</v>
      </c>
      <c r="B35" s="73" t="s">
        <v>266</v>
      </c>
      <c r="C35" s="73">
        <v>2</v>
      </c>
      <c r="D35" s="73" t="s">
        <v>267</v>
      </c>
      <c r="E35" s="73">
        <v>2017</v>
      </c>
      <c r="F35" s="73">
        <v>302</v>
      </c>
      <c r="G35" s="73" t="s">
        <v>268</v>
      </c>
      <c r="H35" s="74">
        <v>100000</v>
      </c>
      <c r="I35" s="73" t="s">
        <v>269</v>
      </c>
      <c r="J35" s="73">
        <v>971</v>
      </c>
      <c r="L35" s="73" t="s">
        <v>304</v>
      </c>
      <c r="M35" s="75">
        <v>42688</v>
      </c>
    </row>
    <row r="36" spans="1:13" x14ac:dyDescent="0.2">
      <c r="A36" s="73" t="s">
        <v>265</v>
      </c>
      <c r="B36" s="73" t="s">
        <v>266</v>
      </c>
      <c r="C36" s="73">
        <v>2</v>
      </c>
      <c r="D36" s="73" t="s">
        <v>267</v>
      </c>
      <c r="E36" s="73">
        <v>2017</v>
      </c>
      <c r="F36" s="73">
        <v>302</v>
      </c>
      <c r="G36" s="73" t="s">
        <v>268</v>
      </c>
      <c r="H36" s="74">
        <v>50000</v>
      </c>
      <c r="I36" s="73" t="s">
        <v>269</v>
      </c>
      <c r="J36" s="73">
        <v>971</v>
      </c>
      <c r="L36" s="73" t="s">
        <v>305</v>
      </c>
      <c r="M36" s="75">
        <v>42711</v>
      </c>
    </row>
    <row r="37" spans="1:13" x14ac:dyDescent="0.2">
      <c r="A37" s="73" t="s">
        <v>265</v>
      </c>
      <c r="B37" s="73" t="s">
        <v>266</v>
      </c>
      <c r="C37" s="73">
        <v>2</v>
      </c>
      <c r="D37" s="73" t="s">
        <v>267</v>
      </c>
      <c r="E37" s="73">
        <v>2017</v>
      </c>
      <c r="F37" s="73">
        <v>302</v>
      </c>
      <c r="G37" s="73" t="s">
        <v>268</v>
      </c>
      <c r="H37" s="74">
        <v>50000</v>
      </c>
      <c r="I37" s="73" t="s">
        <v>269</v>
      </c>
      <c r="J37" s="73">
        <v>971</v>
      </c>
      <c r="L37" s="73" t="s">
        <v>306</v>
      </c>
      <c r="M37" s="75">
        <v>42723</v>
      </c>
    </row>
    <row r="38" spans="1:13" ht="13.5" thickBot="1" x14ac:dyDescent="0.25">
      <c r="A38" s="73"/>
      <c r="B38" s="73"/>
      <c r="C38" s="73"/>
      <c r="D38" s="73"/>
      <c r="E38" s="73"/>
      <c r="F38" s="73"/>
      <c r="G38" s="73"/>
      <c r="H38" s="76">
        <f>SUM(H2:H37)</f>
        <v>1912506</v>
      </c>
      <c r="I38" s="73"/>
      <c r="J38" s="73"/>
      <c r="K38" s="77"/>
      <c r="L38" s="73"/>
      <c r="M38" s="75"/>
    </row>
    <row r="39" spans="1:13" x14ac:dyDescent="0.2">
      <c r="K39" s="77"/>
    </row>
  </sheetData>
  <printOptions gridLines="1"/>
  <pageMargins left="0.75" right="0.75" top="1" bottom="1" header="0.5" footer="0.5"/>
  <pageSetup scale="9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zoomScaleNormal="100" workbookViewId="0">
      <selection activeCell="B25" sqref="B25"/>
    </sheetView>
  </sheetViews>
  <sheetFormatPr defaultRowHeight="12.75" x14ac:dyDescent="0.2"/>
  <cols>
    <col min="1" max="2" width="14.7109375" customWidth="1"/>
    <col min="3" max="8" width="14" customWidth="1"/>
    <col min="9" max="9" width="13.140625" customWidth="1"/>
  </cols>
  <sheetData>
    <row r="1" spans="1:10" x14ac:dyDescent="0.2">
      <c r="A1" s="48"/>
      <c r="B1" s="48"/>
      <c r="C1" s="48"/>
      <c r="D1" s="48"/>
      <c r="E1" s="48"/>
      <c r="F1" s="48"/>
      <c r="G1" s="48"/>
      <c r="H1" s="48"/>
      <c r="I1" s="48"/>
    </row>
    <row r="2" spans="1:10" x14ac:dyDescent="0.2">
      <c r="A2" s="48" t="s">
        <v>13</v>
      </c>
      <c r="B2" s="46" t="s">
        <v>38</v>
      </c>
      <c r="C2" s="79"/>
      <c r="D2" s="79"/>
      <c r="E2" s="80"/>
      <c r="F2" s="48"/>
      <c r="G2" s="81" t="s">
        <v>14</v>
      </c>
      <c r="H2" s="46" t="s">
        <v>207</v>
      </c>
      <c r="I2" s="79"/>
    </row>
    <row r="3" spans="1:10" x14ac:dyDescent="0.2">
      <c r="A3" s="48" t="s">
        <v>22</v>
      </c>
      <c r="B3" s="46" t="s">
        <v>208</v>
      </c>
      <c r="C3" s="79"/>
      <c r="D3" s="79"/>
      <c r="E3" s="80"/>
      <c r="F3" s="48"/>
      <c r="G3" s="81" t="s">
        <v>15</v>
      </c>
      <c r="H3" s="47" t="s">
        <v>209</v>
      </c>
      <c r="I3" s="82"/>
    </row>
    <row r="4" spans="1:10" x14ac:dyDescent="0.2">
      <c r="A4" s="48" t="s">
        <v>16</v>
      </c>
      <c r="B4" s="79" t="s">
        <v>210</v>
      </c>
      <c r="C4" s="79"/>
      <c r="D4" s="79"/>
      <c r="E4" s="80"/>
      <c r="F4" s="48"/>
      <c r="G4" s="81" t="s">
        <v>18</v>
      </c>
      <c r="H4" s="79" t="s">
        <v>211</v>
      </c>
      <c r="I4" s="79"/>
    </row>
    <row r="5" spans="1:10" x14ac:dyDescent="0.2">
      <c r="A5" s="48" t="s">
        <v>17</v>
      </c>
      <c r="B5" s="79" t="s">
        <v>52</v>
      </c>
      <c r="C5" s="82"/>
      <c r="D5" s="82"/>
      <c r="E5" s="80"/>
      <c r="F5" s="48"/>
      <c r="G5" s="81" t="s">
        <v>19</v>
      </c>
      <c r="H5" s="82" t="s">
        <v>212</v>
      </c>
      <c r="I5" s="82"/>
    </row>
    <row r="6" spans="1:10" x14ac:dyDescent="0.2">
      <c r="A6" s="48"/>
      <c r="B6" s="48"/>
      <c r="C6" s="48"/>
      <c r="D6" s="48"/>
      <c r="E6" s="48"/>
      <c r="F6" s="48"/>
      <c r="G6" s="48"/>
      <c r="H6" s="48"/>
      <c r="I6" s="48"/>
    </row>
    <row r="7" spans="1:10" x14ac:dyDescent="0.2">
      <c r="A7" s="48"/>
      <c r="B7" s="48"/>
      <c r="C7" s="48"/>
      <c r="D7" s="48"/>
      <c r="E7" s="48"/>
      <c r="F7" s="48"/>
      <c r="G7" s="48"/>
      <c r="H7" s="48"/>
      <c r="I7" s="48"/>
    </row>
    <row r="8" spans="1:10" x14ac:dyDescent="0.2">
      <c r="A8" s="48" t="s">
        <v>20</v>
      </c>
      <c r="B8" s="48"/>
      <c r="C8" s="80"/>
      <c r="D8" s="80"/>
      <c r="E8" s="80"/>
      <c r="F8" s="80"/>
      <c r="G8" s="80"/>
      <c r="H8" s="80"/>
      <c r="I8" s="80"/>
    </row>
    <row r="9" spans="1:10" ht="28.5" customHeight="1" x14ac:dyDescent="0.2">
      <c r="A9" s="219" t="s">
        <v>412</v>
      </c>
      <c r="B9" s="219"/>
      <c r="C9" s="219"/>
      <c r="D9" s="219"/>
      <c r="E9" s="219"/>
      <c r="F9" s="219"/>
      <c r="G9" s="219"/>
      <c r="H9" s="219"/>
      <c r="I9" s="219"/>
      <c r="J9" s="44"/>
    </row>
    <row r="10" spans="1:10" x14ac:dyDescent="0.2">
      <c r="A10" s="48" t="s">
        <v>21</v>
      </c>
      <c r="B10" s="48"/>
      <c r="C10" s="80"/>
      <c r="D10" s="80"/>
      <c r="E10" s="80"/>
      <c r="F10" s="80"/>
      <c r="G10" s="80"/>
      <c r="H10" s="80"/>
      <c r="I10" s="80"/>
    </row>
    <row r="11" spans="1:10" x14ac:dyDescent="0.2">
      <c r="A11" s="220" t="s">
        <v>213</v>
      </c>
      <c r="B11" s="220"/>
      <c r="C11" s="220"/>
      <c r="D11" s="220"/>
      <c r="E11" s="220"/>
      <c r="F11" s="220"/>
      <c r="G11" s="220"/>
      <c r="H11" s="220"/>
      <c r="I11" s="220"/>
    </row>
    <row r="12" spans="1:10" x14ac:dyDescent="0.2">
      <c r="A12" s="48" t="s">
        <v>23</v>
      </c>
      <c r="B12" s="48"/>
      <c r="C12" s="80"/>
      <c r="D12" s="80"/>
      <c r="E12" s="80"/>
      <c r="F12" s="80"/>
      <c r="G12" s="80"/>
      <c r="H12" s="80"/>
      <c r="I12" s="80"/>
    </row>
    <row r="13" spans="1:10" x14ac:dyDescent="0.2">
      <c r="A13" s="220" t="s">
        <v>214</v>
      </c>
      <c r="B13" s="220"/>
      <c r="C13" s="220"/>
      <c r="D13" s="220"/>
      <c r="E13" s="220"/>
      <c r="F13" s="220"/>
      <c r="G13" s="220"/>
      <c r="H13" s="220"/>
      <c r="I13" s="220"/>
      <c r="J13" s="235"/>
    </row>
    <row r="14" spans="1:10" x14ac:dyDescent="0.2">
      <c r="A14" s="85" t="s">
        <v>35</v>
      </c>
      <c r="B14" s="48"/>
      <c r="C14" s="80"/>
      <c r="D14" s="80"/>
      <c r="E14" s="80"/>
      <c r="F14" s="80"/>
      <c r="G14" s="80"/>
      <c r="H14" s="80"/>
      <c r="I14" s="80"/>
    </row>
    <row r="15" spans="1:10" x14ac:dyDescent="0.2">
      <c r="A15" s="48"/>
      <c r="B15" s="48"/>
      <c r="C15" s="80"/>
      <c r="D15" s="80"/>
      <c r="E15" s="80"/>
      <c r="F15" s="80"/>
      <c r="G15" s="80"/>
      <c r="H15" s="80"/>
      <c r="I15" s="80"/>
    </row>
    <row r="16" spans="1:10" x14ac:dyDescent="0.2">
      <c r="A16" s="85" t="s">
        <v>32</v>
      </c>
      <c r="B16" s="48"/>
      <c r="C16" s="80"/>
      <c r="D16" s="80"/>
      <c r="E16" s="80"/>
      <c r="F16" s="80"/>
      <c r="G16" s="80"/>
      <c r="H16" s="80"/>
      <c r="I16" s="80"/>
    </row>
    <row r="17" spans="1:9" ht="36.75" customHeight="1" x14ac:dyDescent="0.2">
      <c r="A17" s="219" t="s">
        <v>215</v>
      </c>
      <c r="B17" s="219"/>
      <c r="C17" s="219"/>
      <c r="D17" s="219"/>
      <c r="E17" s="219"/>
      <c r="F17" s="219"/>
      <c r="G17" s="219"/>
      <c r="H17" s="219"/>
      <c r="I17" s="219"/>
    </row>
    <row r="18" spans="1:9" x14ac:dyDescent="0.2">
      <c r="A18" s="209" t="s">
        <v>12</v>
      </c>
      <c r="B18" s="210"/>
      <c r="C18" s="210"/>
      <c r="D18" s="210"/>
      <c r="E18" s="210"/>
      <c r="F18" s="210"/>
      <c r="G18" s="210"/>
      <c r="H18" s="210"/>
      <c r="I18" s="211"/>
    </row>
    <row r="19" spans="1:9" x14ac:dyDescent="0.2">
      <c r="A19" s="86"/>
      <c r="B19" s="87"/>
      <c r="C19" s="88" t="s">
        <v>27</v>
      </c>
      <c r="D19" s="88" t="s">
        <v>28</v>
      </c>
      <c r="E19" s="88" t="s">
        <v>29</v>
      </c>
      <c r="F19" s="88" t="s">
        <v>30</v>
      </c>
      <c r="G19" s="88" t="s">
        <v>31</v>
      </c>
      <c r="H19" s="88" t="s">
        <v>34</v>
      </c>
      <c r="I19" s="88" t="s">
        <v>37</v>
      </c>
    </row>
    <row r="20" spans="1:9" x14ac:dyDescent="0.2">
      <c r="A20" s="86"/>
      <c r="B20" s="87"/>
      <c r="C20" s="89" t="s">
        <v>10</v>
      </c>
      <c r="D20" s="90" t="s">
        <v>10</v>
      </c>
      <c r="E20" s="89" t="s">
        <v>10</v>
      </c>
      <c r="F20" s="89" t="s">
        <v>10</v>
      </c>
      <c r="G20" s="89" t="s">
        <v>11</v>
      </c>
      <c r="H20" s="89" t="s">
        <v>11</v>
      </c>
      <c r="I20" s="89" t="s">
        <v>11</v>
      </c>
    </row>
    <row r="21" spans="1:9" x14ac:dyDescent="0.2">
      <c r="A21" s="86" t="s">
        <v>0</v>
      </c>
      <c r="B21" s="87"/>
      <c r="C21" s="68">
        <v>572088</v>
      </c>
      <c r="D21" s="68">
        <v>572088</v>
      </c>
      <c r="E21" s="68">
        <v>588820</v>
      </c>
      <c r="F21" s="68">
        <v>635428</v>
      </c>
      <c r="G21" s="68">
        <v>637857</v>
      </c>
      <c r="H21" s="68">
        <v>637857</v>
      </c>
      <c r="I21" s="68">
        <v>637857</v>
      </c>
    </row>
    <row r="22" spans="1:9" x14ac:dyDescent="0.2">
      <c r="A22" s="86" t="s">
        <v>1</v>
      </c>
      <c r="B22" s="87"/>
      <c r="C22" s="68">
        <v>115909</v>
      </c>
      <c r="D22" s="68">
        <f>C33</f>
        <v>16091.200000000012</v>
      </c>
      <c r="E22" s="68">
        <f t="shared" ref="E22:I22" si="0">D33</f>
        <v>58228.200000000012</v>
      </c>
      <c r="F22" s="69">
        <f t="shared" si="0"/>
        <v>296841.19999999995</v>
      </c>
      <c r="G22" s="69">
        <f t="shared" si="0"/>
        <v>445340.19999999995</v>
      </c>
      <c r="H22" s="69">
        <f t="shared" si="0"/>
        <v>582840.19999999995</v>
      </c>
      <c r="I22" s="69">
        <f t="shared" si="0"/>
        <v>680340.2</v>
      </c>
    </row>
    <row r="23" spans="1:9" x14ac:dyDescent="0.2">
      <c r="A23" s="86" t="s">
        <v>2</v>
      </c>
      <c r="B23" s="87"/>
      <c r="C23" s="68">
        <v>178789.62</v>
      </c>
      <c r="D23" s="68">
        <v>222194</v>
      </c>
      <c r="E23" s="68">
        <v>580042</v>
      </c>
      <c r="F23" s="68">
        <v>607913</v>
      </c>
      <c r="G23" s="68">
        <v>600000</v>
      </c>
      <c r="H23" s="68">
        <v>600000</v>
      </c>
      <c r="I23" s="68">
        <v>600000</v>
      </c>
    </row>
    <row r="24" spans="1:9" x14ac:dyDescent="0.2">
      <c r="A24" s="86" t="s">
        <v>3</v>
      </c>
      <c r="B24" s="87"/>
      <c r="C24" s="68">
        <v>278607.42</v>
      </c>
      <c r="D24" s="68">
        <v>180057</v>
      </c>
      <c r="E24" s="68">
        <v>341429</v>
      </c>
      <c r="F24" s="91">
        <v>425425</v>
      </c>
      <c r="G24" s="68">
        <v>460000</v>
      </c>
      <c r="H24" s="68">
        <v>500000</v>
      </c>
      <c r="I24" s="68">
        <v>540000</v>
      </c>
    </row>
    <row r="25" spans="1:9" x14ac:dyDescent="0.2">
      <c r="A25" s="86"/>
      <c r="B25" s="87"/>
      <c r="C25" s="91"/>
      <c r="D25" s="68"/>
      <c r="E25" s="68"/>
      <c r="F25" s="68"/>
      <c r="G25" s="68"/>
      <c r="H25" s="68"/>
      <c r="I25" s="68"/>
    </row>
    <row r="26" spans="1:9" x14ac:dyDescent="0.2">
      <c r="A26" s="86" t="s">
        <v>4</v>
      </c>
      <c r="B26" s="82"/>
      <c r="C26" s="92"/>
      <c r="D26" s="92"/>
      <c r="E26" s="92"/>
      <c r="F26" s="92"/>
      <c r="G26" s="92"/>
      <c r="H26" s="92"/>
      <c r="I26" s="91"/>
    </row>
    <row r="27" spans="1:9" x14ac:dyDescent="0.2">
      <c r="A27" s="93" t="s">
        <v>36</v>
      </c>
      <c r="B27" s="87"/>
      <c r="C27" s="91"/>
      <c r="D27" s="94"/>
      <c r="E27" s="92"/>
      <c r="F27" s="92"/>
      <c r="G27" s="92"/>
      <c r="H27" s="92"/>
      <c r="I27" s="91"/>
    </row>
    <row r="28" spans="1:9" x14ac:dyDescent="0.2">
      <c r="A28" s="95" t="s">
        <v>324</v>
      </c>
      <c r="B28" s="96"/>
      <c r="C28" s="68">
        <v>0</v>
      </c>
      <c r="D28" s="68">
        <v>0</v>
      </c>
      <c r="E28" s="68">
        <v>0</v>
      </c>
      <c r="F28" s="68">
        <v>-33989</v>
      </c>
      <c r="G28" s="68">
        <v>-2500</v>
      </c>
      <c r="H28" s="68">
        <v>-2500</v>
      </c>
      <c r="I28" s="68">
        <v>-2500</v>
      </c>
    </row>
    <row r="29" spans="1:9" x14ac:dyDescent="0.2">
      <c r="A29" s="95"/>
      <c r="B29" s="96"/>
      <c r="C29" s="91"/>
      <c r="D29" s="68"/>
      <c r="E29" s="68"/>
      <c r="F29" s="68"/>
      <c r="G29" s="68"/>
      <c r="H29" s="68"/>
      <c r="I29" s="68"/>
    </row>
    <row r="30" spans="1:9" x14ac:dyDescent="0.2">
      <c r="A30" s="95"/>
      <c r="B30" s="96"/>
      <c r="C30" s="91"/>
      <c r="D30" s="68"/>
      <c r="E30" s="68"/>
      <c r="F30" s="68"/>
      <c r="G30" s="68"/>
      <c r="H30" s="68"/>
      <c r="I30" s="68"/>
    </row>
    <row r="31" spans="1:9" x14ac:dyDescent="0.2">
      <c r="A31" s="86" t="s">
        <v>5</v>
      </c>
      <c r="B31" s="87"/>
      <c r="C31" s="91">
        <f t="shared" ref="C31:I31" si="1">SUM(C28:C30)</f>
        <v>0</v>
      </c>
      <c r="D31" s="91">
        <f t="shared" si="1"/>
        <v>0</v>
      </c>
      <c r="E31" s="91">
        <f t="shared" si="1"/>
        <v>0</v>
      </c>
      <c r="F31" s="91">
        <f t="shared" si="1"/>
        <v>-33989</v>
      </c>
      <c r="G31" s="91">
        <f t="shared" si="1"/>
        <v>-2500</v>
      </c>
      <c r="H31" s="91">
        <f t="shared" si="1"/>
        <v>-2500</v>
      </c>
      <c r="I31" s="91">
        <f t="shared" si="1"/>
        <v>-2500</v>
      </c>
    </row>
    <row r="32" spans="1:9" x14ac:dyDescent="0.2">
      <c r="A32" s="86"/>
      <c r="B32" s="87"/>
      <c r="C32" s="91"/>
      <c r="D32" s="68"/>
      <c r="E32" s="68"/>
      <c r="F32" s="68"/>
      <c r="G32" s="68"/>
      <c r="H32" s="68"/>
      <c r="I32" s="68"/>
    </row>
    <row r="33" spans="1:9" x14ac:dyDescent="0.2">
      <c r="A33" s="86" t="s">
        <v>7</v>
      </c>
      <c r="B33" s="87"/>
      <c r="C33" s="91">
        <f>+C22+C23-C24+C31</f>
        <v>16091.200000000012</v>
      </c>
      <c r="D33" s="91">
        <f t="shared" ref="D33:I33" si="2">+D22+D23-D24+D31</f>
        <v>58228.200000000012</v>
      </c>
      <c r="E33" s="91">
        <f>+E22+E23-E24+E31</f>
        <v>296841.19999999995</v>
      </c>
      <c r="F33" s="91">
        <f t="shared" si="2"/>
        <v>445340.19999999995</v>
      </c>
      <c r="G33" s="91">
        <f>+G22+G23-G24+G31</f>
        <v>582840.19999999995</v>
      </c>
      <c r="H33" s="91">
        <f>+H22+H23-H24+H31</f>
        <v>680340.2</v>
      </c>
      <c r="I33" s="91">
        <f t="shared" si="2"/>
        <v>737840.2</v>
      </c>
    </row>
    <row r="34" spans="1:9" x14ac:dyDescent="0.2">
      <c r="A34" s="95"/>
      <c r="B34" s="96"/>
      <c r="C34" s="97"/>
      <c r="D34" s="69"/>
      <c r="E34" s="69"/>
      <c r="F34" s="68"/>
      <c r="G34" s="68"/>
      <c r="H34" s="68"/>
      <c r="I34" s="68"/>
    </row>
    <row r="35" spans="1:9" x14ac:dyDescent="0.2">
      <c r="A35" s="86" t="s">
        <v>24</v>
      </c>
      <c r="B35" s="87"/>
      <c r="C35" s="69">
        <f>25054.15+914.74</f>
        <v>25968.890000000003</v>
      </c>
      <c r="D35" s="69">
        <v>18332</v>
      </c>
      <c r="E35" s="68">
        <f>1789+57362</f>
        <v>59151</v>
      </c>
      <c r="F35" s="68">
        <v>68448</v>
      </c>
      <c r="G35" s="68">
        <v>75000</v>
      </c>
      <c r="H35" s="68">
        <v>75000</v>
      </c>
      <c r="I35" s="68">
        <v>75000</v>
      </c>
    </row>
    <row r="36" spans="1:9" x14ac:dyDescent="0.2">
      <c r="A36" s="6"/>
      <c r="B36" s="7"/>
      <c r="C36" s="14"/>
      <c r="D36" s="15"/>
      <c r="E36" s="15"/>
      <c r="F36" s="13"/>
      <c r="G36" s="13"/>
      <c r="H36" s="13"/>
      <c r="I36" s="13"/>
    </row>
    <row r="37" spans="1:9" x14ac:dyDescent="0.2">
      <c r="A37" s="9" t="s">
        <v>25</v>
      </c>
      <c r="B37" s="3"/>
      <c r="C37" s="16">
        <f>C33-C35</f>
        <v>-9877.6899999999914</v>
      </c>
      <c r="D37" s="16">
        <f t="shared" ref="D37:I37" si="3">D33-D35</f>
        <v>39896.200000000012</v>
      </c>
      <c r="E37" s="16">
        <f t="shared" si="3"/>
        <v>237690.19999999995</v>
      </c>
      <c r="F37" s="17">
        <f t="shared" si="3"/>
        <v>376892.19999999995</v>
      </c>
      <c r="G37" s="17">
        <f t="shared" si="3"/>
        <v>507840.19999999995</v>
      </c>
      <c r="H37" s="17">
        <f t="shared" si="3"/>
        <v>605340.19999999995</v>
      </c>
      <c r="I37" s="17">
        <f t="shared" si="3"/>
        <v>662840.19999999995</v>
      </c>
    </row>
    <row r="38" spans="1:9" x14ac:dyDescent="0.2">
      <c r="A38" s="10"/>
      <c r="B38" s="10"/>
      <c r="C38" s="18"/>
      <c r="D38" s="18"/>
      <c r="E38" s="18"/>
      <c r="F38" s="18"/>
      <c r="G38" s="18"/>
      <c r="H38" s="18"/>
      <c r="I38" s="18"/>
    </row>
    <row r="39" spans="1:9" x14ac:dyDescent="0.2">
      <c r="A39" s="11" t="s">
        <v>26</v>
      </c>
      <c r="B39" s="1"/>
      <c r="C39" s="19"/>
      <c r="D39" s="19"/>
      <c r="E39" s="20"/>
      <c r="F39" s="20"/>
      <c r="G39" s="20"/>
      <c r="H39" s="20"/>
      <c r="I39" s="20"/>
    </row>
    <row r="40" spans="1:9" x14ac:dyDescent="0.2">
      <c r="A40" s="23" t="s">
        <v>33</v>
      </c>
      <c r="B40" s="7"/>
      <c r="C40" s="21"/>
      <c r="D40" s="21"/>
      <c r="E40" s="15"/>
      <c r="F40" s="15"/>
      <c r="G40" s="15"/>
      <c r="H40" s="15"/>
      <c r="I40" s="15"/>
    </row>
    <row r="41" spans="1:9" x14ac:dyDescent="0.2">
      <c r="A41" s="9"/>
      <c r="B41" s="2"/>
      <c r="C41" s="13"/>
      <c r="D41" s="13"/>
      <c r="E41" s="13"/>
      <c r="F41" s="13"/>
      <c r="G41" s="13"/>
      <c r="H41" s="13"/>
      <c r="I41" s="13"/>
    </row>
    <row r="42" spans="1:9" x14ac:dyDescent="0.2">
      <c r="A42" s="9" t="s">
        <v>6</v>
      </c>
      <c r="B42" s="2"/>
      <c r="C42" s="22"/>
      <c r="D42" s="22"/>
      <c r="E42" s="13"/>
      <c r="F42" s="13"/>
      <c r="G42" s="13"/>
      <c r="H42" s="13"/>
      <c r="I42" s="13"/>
    </row>
    <row r="43" spans="1:9" x14ac:dyDescent="0.2">
      <c r="A43" s="9"/>
      <c r="B43" s="2"/>
      <c r="C43" s="22"/>
      <c r="D43" s="22"/>
      <c r="E43" s="13"/>
      <c r="F43" s="13"/>
      <c r="G43" s="13"/>
      <c r="H43" s="13"/>
      <c r="I43" s="13"/>
    </row>
    <row r="44" spans="1:9" x14ac:dyDescent="0.2">
      <c r="A44" s="5" t="s">
        <v>8</v>
      </c>
      <c r="B44" s="3"/>
      <c r="C44" s="22"/>
      <c r="D44" s="22"/>
      <c r="E44" s="13"/>
      <c r="F44" s="13"/>
      <c r="G44" s="13"/>
      <c r="H44" s="13"/>
      <c r="I44" s="13"/>
    </row>
    <row r="45" spans="1:9" x14ac:dyDescent="0.2">
      <c r="A45" s="8" t="s">
        <v>9</v>
      </c>
      <c r="B45" s="4"/>
      <c r="C45" s="22"/>
      <c r="D45" s="22"/>
      <c r="E45" s="13"/>
      <c r="F45" s="13"/>
      <c r="G45" s="13"/>
      <c r="H45" s="13"/>
      <c r="I45" s="13"/>
    </row>
  </sheetData>
  <sheetProtection selectLockedCells="1"/>
  <mergeCells count="5">
    <mergeCell ref="A18:I18"/>
    <mergeCell ref="A9:I9"/>
    <mergeCell ref="A11:I11"/>
    <mergeCell ref="A13:J13"/>
    <mergeCell ref="A17:I17"/>
  </mergeCells>
  <printOptions horizontalCentered="1"/>
  <pageMargins left="0.75" right="0.75" top="0.6" bottom="0.55000000000000004" header="0.28000000000000003" footer="0.16"/>
  <pageSetup scale="89"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5"/>
  <sheetViews>
    <sheetView zoomScaleNormal="100" workbookViewId="0">
      <selection activeCell="B25" sqref="B25"/>
    </sheetView>
  </sheetViews>
  <sheetFormatPr defaultRowHeight="12.75" x14ac:dyDescent="0.2"/>
  <cols>
    <col min="1" max="2" width="14.7109375" customWidth="1"/>
    <col min="3" max="8" width="14" customWidth="1"/>
    <col min="9" max="9" width="13.140625" customWidth="1"/>
  </cols>
  <sheetData>
    <row r="1" spans="1:10" x14ac:dyDescent="0.2">
      <c r="A1" s="48"/>
      <c r="B1" s="48"/>
      <c r="C1" s="48"/>
      <c r="D1" s="48"/>
      <c r="E1" s="48"/>
      <c r="F1" s="48"/>
      <c r="G1" s="48"/>
      <c r="H1" s="48"/>
      <c r="I1" s="48"/>
    </row>
    <row r="2" spans="1:10" x14ac:dyDescent="0.2">
      <c r="A2" s="48" t="s">
        <v>13</v>
      </c>
      <c r="B2" s="46" t="s">
        <v>38</v>
      </c>
      <c r="C2" s="79"/>
      <c r="D2" s="79"/>
      <c r="E2" s="80"/>
      <c r="F2" s="48"/>
      <c r="G2" s="81" t="s">
        <v>14</v>
      </c>
      <c r="H2" s="79" t="s">
        <v>54</v>
      </c>
      <c r="I2" s="79"/>
    </row>
    <row r="3" spans="1:10" x14ac:dyDescent="0.2">
      <c r="A3" s="48" t="s">
        <v>22</v>
      </c>
      <c r="B3" s="46" t="s">
        <v>39</v>
      </c>
      <c r="C3" s="79"/>
      <c r="D3" s="79"/>
      <c r="E3" s="80"/>
      <c r="F3" s="48"/>
      <c r="G3" s="81" t="s">
        <v>15</v>
      </c>
      <c r="H3" s="82" t="s">
        <v>55</v>
      </c>
      <c r="I3" s="82"/>
    </row>
    <row r="4" spans="1:10" x14ac:dyDescent="0.2">
      <c r="A4" s="48" t="s">
        <v>16</v>
      </c>
      <c r="B4" s="46" t="s">
        <v>51</v>
      </c>
      <c r="C4" s="79"/>
      <c r="D4" s="79"/>
      <c r="E4" s="80"/>
      <c r="F4" s="48"/>
      <c r="G4" s="81" t="s">
        <v>18</v>
      </c>
      <c r="H4" s="46" t="s">
        <v>53</v>
      </c>
      <c r="I4" s="79"/>
    </row>
    <row r="5" spans="1:10" x14ac:dyDescent="0.2">
      <c r="A5" s="48" t="s">
        <v>17</v>
      </c>
      <c r="B5" s="46" t="s">
        <v>52</v>
      </c>
      <c r="C5" s="82"/>
      <c r="D5" s="82"/>
      <c r="E5" s="80"/>
      <c r="F5" s="48"/>
      <c r="G5" s="81" t="s">
        <v>19</v>
      </c>
      <c r="H5" s="47" t="s">
        <v>49</v>
      </c>
      <c r="I5" s="82"/>
    </row>
    <row r="6" spans="1:10" x14ac:dyDescent="0.2">
      <c r="A6" s="48"/>
      <c r="B6" s="48"/>
      <c r="C6" s="48"/>
      <c r="D6" s="48"/>
      <c r="E6" s="48"/>
      <c r="F6" s="48"/>
      <c r="G6" s="48"/>
      <c r="H6" s="48"/>
      <c r="I6" s="48"/>
    </row>
    <row r="7" spans="1:10" x14ac:dyDescent="0.2">
      <c r="A7" s="48"/>
      <c r="B7" s="48"/>
      <c r="C7" s="48"/>
      <c r="D7" s="48"/>
      <c r="E7" s="48"/>
      <c r="F7" s="48"/>
      <c r="G7" s="48"/>
      <c r="H7" s="48"/>
      <c r="I7" s="48"/>
    </row>
    <row r="8" spans="1:10" x14ac:dyDescent="0.2">
      <c r="A8" s="48" t="s">
        <v>20</v>
      </c>
      <c r="B8" s="48"/>
      <c r="C8" s="80"/>
      <c r="D8" s="80"/>
      <c r="E8" s="80"/>
      <c r="F8" s="80"/>
      <c r="G8" s="80"/>
      <c r="H8" s="80"/>
      <c r="I8" s="80"/>
    </row>
    <row r="9" spans="1:10" ht="27" customHeight="1" x14ac:dyDescent="0.2">
      <c r="A9" s="219" t="s">
        <v>412</v>
      </c>
      <c r="B9" s="219"/>
      <c r="C9" s="219"/>
      <c r="D9" s="219"/>
      <c r="E9" s="219"/>
      <c r="F9" s="219"/>
      <c r="G9" s="219"/>
      <c r="H9" s="219"/>
      <c r="I9" s="219"/>
      <c r="J9" s="28"/>
    </row>
    <row r="10" spans="1:10" x14ac:dyDescent="0.2">
      <c r="A10" s="48" t="s">
        <v>21</v>
      </c>
      <c r="B10" s="48"/>
      <c r="C10" s="80"/>
      <c r="D10" s="80"/>
      <c r="E10" s="80"/>
      <c r="F10" s="80"/>
      <c r="G10" s="80"/>
      <c r="H10" s="80"/>
      <c r="I10" s="80"/>
    </row>
    <row r="11" spans="1:10" x14ac:dyDescent="0.2">
      <c r="A11" s="29" t="s">
        <v>62</v>
      </c>
      <c r="B11" s="48"/>
      <c r="C11" s="80"/>
      <c r="D11" s="80"/>
      <c r="E11" s="80"/>
      <c r="F11" s="80"/>
      <c r="G11" s="80"/>
      <c r="H11" s="80"/>
      <c r="I11" s="80"/>
    </row>
    <row r="12" spans="1:10" x14ac:dyDescent="0.2">
      <c r="A12" s="48" t="s">
        <v>23</v>
      </c>
      <c r="B12" s="48"/>
      <c r="C12" s="80"/>
      <c r="D12" s="80"/>
      <c r="E12" s="80"/>
      <c r="F12" s="80"/>
      <c r="G12" s="80"/>
      <c r="H12" s="80"/>
      <c r="I12" s="80"/>
    </row>
    <row r="13" spans="1:10" x14ac:dyDescent="0.2">
      <c r="A13" s="84" t="s">
        <v>63</v>
      </c>
      <c r="B13" s="48"/>
      <c r="C13" s="80"/>
      <c r="D13" s="80"/>
      <c r="E13" s="80"/>
      <c r="F13" s="80"/>
      <c r="G13" s="80"/>
      <c r="H13" s="80"/>
      <c r="I13" s="80"/>
    </row>
    <row r="14" spans="1:10" x14ac:dyDescent="0.2">
      <c r="A14" s="85" t="s">
        <v>35</v>
      </c>
      <c r="B14" s="48"/>
      <c r="C14" s="80"/>
      <c r="D14" s="80"/>
      <c r="E14" s="80"/>
      <c r="F14" s="80"/>
      <c r="G14" s="80"/>
      <c r="H14" s="80"/>
      <c r="I14" s="80"/>
    </row>
    <row r="15" spans="1:10" x14ac:dyDescent="0.2">
      <c r="A15" s="48"/>
      <c r="B15" s="48"/>
      <c r="C15" s="80"/>
      <c r="D15" s="80"/>
      <c r="E15" s="80"/>
      <c r="F15" s="80"/>
      <c r="G15" s="80"/>
      <c r="H15" s="80"/>
      <c r="I15" s="80"/>
    </row>
    <row r="16" spans="1:10" x14ac:dyDescent="0.2">
      <c r="A16" s="85" t="s">
        <v>32</v>
      </c>
      <c r="B16" s="48"/>
      <c r="C16" s="80"/>
      <c r="D16" s="80"/>
      <c r="E16" s="80"/>
      <c r="F16" s="80"/>
      <c r="G16" s="80"/>
      <c r="H16" s="80"/>
      <c r="I16" s="80"/>
    </row>
    <row r="17" spans="1:9" x14ac:dyDescent="0.2">
      <c r="A17" s="80" t="s">
        <v>64</v>
      </c>
      <c r="B17" s="80"/>
      <c r="C17" s="80"/>
      <c r="D17" s="80"/>
      <c r="E17" s="80"/>
      <c r="F17" s="80"/>
      <c r="G17" s="80"/>
      <c r="H17" s="80"/>
      <c r="I17" s="80"/>
    </row>
    <row r="18" spans="1:9" x14ac:dyDescent="0.2">
      <c r="A18" s="209" t="s">
        <v>12</v>
      </c>
      <c r="B18" s="210"/>
      <c r="C18" s="210"/>
      <c r="D18" s="210"/>
      <c r="E18" s="210"/>
      <c r="F18" s="210"/>
      <c r="G18" s="210"/>
      <c r="H18" s="210"/>
      <c r="I18" s="211"/>
    </row>
    <row r="19" spans="1:9" x14ac:dyDescent="0.2">
      <c r="A19" s="86"/>
      <c r="B19" s="87"/>
      <c r="C19" s="88" t="s">
        <v>27</v>
      </c>
      <c r="D19" s="88" t="s">
        <v>28</v>
      </c>
      <c r="E19" s="88" t="s">
        <v>29</v>
      </c>
      <c r="F19" s="88" t="s">
        <v>30</v>
      </c>
      <c r="G19" s="88" t="s">
        <v>31</v>
      </c>
      <c r="H19" s="88" t="s">
        <v>34</v>
      </c>
      <c r="I19" s="88" t="s">
        <v>37</v>
      </c>
    </row>
    <row r="20" spans="1:9" x14ac:dyDescent="0.2">
      <c r="A20" s="86"/>
      <c r="B20" s="87"/>
      <c r="C20" s="89" t="s">
        <v>10</v>
      </c>
      <c r="D20" s="90" t="s">
        <v>10</v>
      </c>
      <c r="E20" s="89" t="s">
        <v>10</v>
      </c>
      <c r="F20" s="89" t="s">
        <v>10</v>
      </c>
      <c r="G20" s="89" t="s">
        <v>11</v>
      </c>
      <c r="H20" s="89" t="s">
        <v>11</v>
      </c>
      <c r="I20" s="89" t="s">
        <v>11</v>
      </c>
    </row>
    <row r="21" spans="1:9" x14ac:dyDescent="0.2">
      <c r="A21" s="86" t="s">
        <v>0</v>
      </c>
      <c r="B21" s="87"/>
      <c r="C21" s="91">
        <v>108114</v>
      </c>
      <c r="D21" s="68">
        <v>32333</v>
      </c>
      <c r="E21" s="68">
        <v>32333</v>
      </c>
      <c r="F21" s="68">
        <v>32333</v>
      </c>
      <c r="G21" s="68">
        <v>32333</v>
      </c>
      <c r="H21" s="68">
        <v>32333</v>
      </c>
      <c r="I21" s="68">
        <v>32333</v>
      </c>
    </row>
    <row r="22" spans="1:9" x14ac:dyDescent="0.2">
      <c r="A22" s="86" t="s">
        <v>1</v>
      </c>
      <c r="B22" s="87"/>
      <c r="C22" s="91">
        <v>486</v>
      </c>
      <c r="D22" s="68">
        <f t="shared" ref="D22:I22" si="0">C33</f>
        <v>486</v>
      </c>
      <c r="E22" s="68">
        <f t="shared" si="0"/>
        <v>487</v>
      </c>
      <c r="F22" s="68">
        <f t="shared" si="0"/>
        <v>487</v>
      </c>
      <c r="G22" s="68">
        <f t="shared" si="0"/>
        <v>34476</v>
      </c>
      <c r="H22" s="68">
        <f t="shared" si="0"/>
        <v>34476</v>
      </c>
      <c r="I22" s="68">
        <f t="shared" si="0"/>
        <v>34476</v>
      </c>
    </row>
    <row r="23" spans="1:9" x14ac:dyDescent="0.2">
      <c r="A23" s="86" t="s">
        <v>2</v>
      </c>
      <c r="B23" s="87"/>
      <c r="C23" s="91">
        <v>0</v>
      </c>
      <c r="D23" s="68">
        <v>1</v>
      </c>
      <c r="E23" s="68">
        <v>0</v>
      </c>
      <c r="F23" s="68">
        <v>2132</v>
      </c>
      <c r="G23" s="68">
        <v>2200</v>
      </c>
      <c r="H23" s="68">
        <v>2200</v>
      </c>
      <c r="I23" s="68">
        <v>2200</v>
      </c>
    </row>
    <row r="24" spans="1:9" x14ac:dyDescent="0.2">
      <c r="A24" s="86" t="s">
        <v>3</v>
      </c>
      <c r="B24" s="87"/>
      <c r="C24" s="91">
        <v>0</v>
      </c>
      <c r="D24" s="68">
        <v>0</v>
      </c>
      <c r="E24" s="68">
        <v>0</v>
      </c>
      <c r="F24" s="91">
        <v>2132</v>
      </c>
      <c r="G24" s="68">
        <v>2200</v>
      </c>
      <c r="H24" s="68">
        <v>2200</v>
      </c>
      <c r="I24" s="68">
        <v>2200</v>
      </c>
    </row>
    <row r="25" spans="1:9" x14ac:dyDescent="0.2">
      <c r="A25" s="86"/>
      <c r="B25" s="87"/>
      <c r="C25" s="91"/>
      <c r="D25" s="68"/>
      <c r="E25" s="68"/>
      <c r="F25" s="68"/>
      <c r="G25" s="68"/>
      <c r="H25" s="68"/>
      <c r="I25" s="68"/>
    </row>
    <row r="26" spans="1:9" x14ac:dyDescent="0.2">
      <c r="A26" s="86" t="s">
        <v>4</v>
      </c>
      <c r="B26" s="82"/>
      <c r="C26" s="92"/>
      <c r="D26" s="92"/>
      <c r="E26" s="92"/>
      <c r="F26" s="92"/>
      <c r="G26" s="92"/>
      <c r="H26" s="92"/>
      <c r="I26" s="91"/>
    </row>
    <row r="27" spans="1:9" x14ac:dyDescent="0.2">
      <c r="A27" s="93" t="s">
        <v>36</v>
      </c>
      <c r="B27" s="87"/>
      <c r="C27" s="91"/>
      <c r="D27" s="94"/>
      <c r="E27" s="92"/>
      <c r="F27" s="92"/>
      <c r="G27" s="92"/>
      <c r="H27" s="92"/>
      <c r="I27" s="91"/>
    </row>
    <row r="28" spans="1:9" x14ac:dyDescent="0.2">
      <c r="A28" s="95" t="s">
        <v>325</v>
      </c>
      <c r="B28" s="96"/>
      <c r="C28" s="91"/>
      <c r="D28" s="68"/>
      <c r="E28" s="68"/>
      <c r="F28" s="68">
        <v>33989</v>
      </c>
      <c r="G28" s="68"/>
      <c r="H28" s="68"/>
      <c r="I28" s="68"/>
    </row>
    <row r="29" spans="1:9" x14ac:dyDescent="0.2">
      <c r="A29" s="95"/>
      <c r="B29" s="96"/>
      <c r="C29" s="91"/>
      <c r="D29" s="68"/>
      <c r="E29" s="68"/>
      <c r="F29" s="68"/>
      <c r="G29" s="68"/>
      <c r="H29" s="68"/>
      <c r="I29" s="68"/>
    </row>
    <row r="30" spans="1:9" x14ac:dyDescent="0.2">
      <c r="A30" s="95"/>
      <c r="B30" s="96"/>
      <c r="C30" s="91"/>
      <c r="D30" s="68"/>
      <c r="E30" s="68"/>
      <c r="F30" s="68"/>
      <c r="G30" s="68"/>
      <c r="H30" s="68"/>
      <c r="I30" s="68"/>
    </row>
    <row r="31" spans="1:9" x14ac:dyDescent="0.2">
      <c r="A31" s="86" t="s">
        <v>5</v>
      </c>
      <c r="B31" s="87"/>
      <c r="C31" s="91">
        <f t="shared" ref="C31:I31" si="1">SUM(C28:C30)</f>
        <v>0</v>
      </c>
      <c r="D31" s="91">
        <f t="shared" si="1"/>
        <v>0</v>
      </c>
      <c r="E31" s="91">
        <f t="shared" si="1"/>
        <v>0</v>
      </c>
      <c r="F31" s="91">
        <f t="shared" si="1"/>
        <v>33989</v>
      </c>
      <c r="G31" s="91">
        <f t="shared" si="1"/>
        <v>0</v>
      </c>
      <c r="H31" s="91">
        <f t="shared" si="1"/>
        <v>0</v>
      </c>
      <c r="I31" s="91">
        <f t="shared" si="1"/>
        <v>0</v>
      </c>
    </row>
    <row r="32" spans="1:9" x14ac:dyDescent="0.2">
      <c r="A32" s="86"/>
      <c r="B32" s="87"/>
      <c r="C32" s="91"/>
      <c r="D32" s="68"/>
      <c r="E32" s="68"/>
      <c r="F32" s="68"/>
      <c r="G32" s="68"/>
      <c r="H32" s="68"/>
      <c r="I32" s="68"/>
    </row>
    <row r="33" spans="1:9" x14ac:dyDescent="0.2">
      <c r="A33" s="86" t="s">
        <v>7</v>
      </c>
      <c r="B33" s="87"/>
      <c r="C33" s="91">
        <f>+C22+C23-C24+C31</f>
        <v>486</v>
      </c>
      <c r="D33" s="91">
        <f t="shared" ref="D33:I33" si="2">+D22+D23-D24+D31</f>
        <v>487</v>
      </c>
      <c r="E33" s="91">
        <f>+E22+E23-E24+E31</f>
        <v>487</v>
      </c>
      <c r="F33" s="91">
        <f t="shared" si="2"/>
        <v>34476</v>
      </c>
      <c r="G33" s="91">
        <f>+G22+G23-G24+G31</f>
        <v>34476</v>
      </c>
      <c r="H33" s="91">
        <f>+H22+H23-H24+H31</f>
        <v>34476</v>
      </c>
      <c r="I33" s="91">
        <f t="shared" si="2"/>
        <v>34476</v>
      </c>
    </row>
    <row r="34" spans="1:9" x14ac:dyDescent="0.2">
      <c r="A34" s="95"/>
      <c r="B34" s="96"/>
      <c r="C34" s="97"/>
      <c r="D34" s="69"/>
      <c r="E34" s="69"/>
      <c r="F34" s="68"/>
      <c r="G34" s="68"/>
      <c r="H34" s="68"/>
      <c r="I34" s="68"/>
    </row>
    <row r="35" spans="1:9" x14ac:dyDescent="0.2">
      <c r="A35" s="86" t="s">
        <v>24</v>
      </c>
      <c r="B35" s="87"/>
      <c r="C35" s="97"/>
      <c r="D35" s="69"/>
      <c r="E35" s="69"/>
      <c r="F35" s="68"/>
      <c r="G35" s="68"/>
      <c r="H35" s="68"/>
      <c r="I35" s="68"/>
    </row>
    <row r="36" spans="1:9" x14ac:dyDescent="0.2">
      <c r="A36" s="95"/>
      <c r="B36" s="96"/>
      <c r="C36" s="97"/>
      <c r="D36" s="69"/>
      <c r="E36" s="69"/>
      <c r="F36" s="68"/>
      <c r="G36" s="68"/>
      <c r="H36" s="68"/>
      <c r="I36" s="68"/>
    </row>
    <row r="37" spans="1:9" x14ac:dyDescent="0.2">
      <c r="A37" s="86" t="s">
        <v>25</v>
      </c>
      <c r="B37" s="98"/>
      <c r="C37" s="99">
        <f>C33-C35</f>
        <v>486</v>
      </c>
      <c r="D37" s="99">
        <f t="shared" ref="D37:I37" si="3">D33-D35</f>
        <v>487</v>
      </c>
      <c r="E37" s="99">
        <f t="shared" si="3"/>
        <v>487</v>
      </c>
      <c r="F37" s="100">
        <f t="shared" si="3"/>
        <v>34476</v>
      </c>
      <c r="G37" s="100">
        <f t="shared" si="3"/>
        <v>34476</v>
      </c>
      <c r="H37" s="100">
        <f t="shared" si="3"/>
        <v>34476</v>
      </c>
      <c r="I37" s="100">
        <f t="shared" si="3"/>
        <v>34476</v>
      </c>
    </row>
    <row r="38" spans="1:9" x14ac:dyDescent="0.2">
      <c r="A38" s="101"/>
      <c r="B38" s="101"/>
      <c r="C38" s="102"/>
      <c r="D38" s="102"/>
      <c r="E38" s="102"/>
      <c r="F38" s="102"/>
      <c r="G38" s="102"/>
      <c r="H38" s="102"/>
      <c r="I38" s="102"/>
    </row>
    <row r="39" spans="1:9" x14ac:dyDescent="0.2">
      <c r="A39" s="103" t="s">
        <v>26</v>
      </c>
      <c r="B39" s="79"/>
      <c r="C39" s="104"/>
      <c r="D39" s="104"/>
      <c r="E39" s="104"/>
      <c r="F39" s="104"/>
      <c r="G39" s="104"/>
      <c r="H39" s="104"/>
      <c r="I39" s="104"/>
    </row>
    <row r="40" spans="1:9" x14ac:dyDescent="0.2">
      <c r="A40" s="105" t="s">
        <v>33</v>
      </c>
      <c r="B40" s="96"/>
      <c r="C40" s="69"/>
      <c r="D40" s="69"/>
      <c r="E40" s="69"/>
      <c r="F40" s="69"/>
      <c r="G40" s="69"/>
      <c r="H40" s="69"/>
      <c r="I40" s="69"/>
    </row>
    <row r="41" spans="1:9" x14ac:dyDescent="0.2">
      <c r="A41" s="86"/>
      <c r="B41" s="87"/>
      <c r="C41" s="68"/>
      <c r="D41" s="68"/>
      <c r="E41" s="68"/>
      <c r="F41" s="68"/>
      <c r="G41" s="68"/>
      <c r="H41" s="68"/>
      <c r="I41" s="68"/>
    </row>
    <row r="42" spans="1:9" x14ac:dyDescent="0.2">
      <c r="A42" s="86" t="s">
        <v>6</v>
      </c>
      <c r="B42" s="87"/>
      <c r="C42" s="68"/>
      <c r="D42" s="68"/>
      <c r="E42" s="68"/>
      <c r="F42" s="68"/>
      <c r="G42" s="68"/>
      <c r="H42" s="68"/>
      <c r="I42" s="68"/>
    </row>
    <row r="43" spans="1:9" x14ac:dyDescent="0.2">
      <c r="A43" s="86"/>
      <c r="B43" s="87"/>
      <c r="C43" s="68"/>
      <c r="D43" s="68"/>
      <c r="E43" s="68"/>
      <c r="F43" s="68"/>
      <c r="G43" s="68"/>
      <c r="H43" s="68"/>
      <c r="I43" s="68"/>
    </row>
    <row r="44" spans="1:9" x14ac:dyDescent="0.2">
      <c r="A44" s="5" t="s">
        <v>8</v>
      </c>
      <c r="B44" s="3"/>
      <c r="C44" s="22"/>
      <c r="D44" s="22"/>
      <c r="E44" s="13"/>
      <c r="F44" s="13"/>
      <c r="G44" s="13"/>
      <c r="H44" s="13"/>
      <c r="I44" s="13"/>
    </row>
    <row r="45" spans="1:9" x14ac:dyDescent="0.2">
      <c r="A45" s="8" t="s">
        <v>9</v>
      </c>
      <c r="B45" s="4"/>
      <c r="C45" s="22"/>
      <c r="D45" s="22"/>
      <c r="E45" s="13"/>
      <c r="F45" s="13"/>
      <c r="G45" s="13"/>
      <c r="H45" s="13"/>
      <c r="I45" s="13"/>
    </row>
  </sheetData>
  <sheetProtection selectLockedCells="1"/>
  <mergeCells count="2">
    <mergeCell ref="A18:I18"/>
    <mergeCell ref="A9:I9"/>
  </mergeCells>
  <printOptions horizontalCentered="1"/>
  <pageMargins left="0.75" right="0.75" top="0.6" bottom="0.55000000000000004" header="0.28000000000000003" footer="0.16"/>
  <pageSetup scale="89"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zoomScaleNormal="100" workbookViewId="0">
      <selection activeCell="B25" sqref="B25"/>
    </sheetView>
  </sheetViews>
  <sheetFormatPr defaultRowHeight="12.75" x14ac:dyDescent="0.2"/>
  <cols>
    <col min="1" max="2" width="14.7109375" style="30" customWidth="1"/>
    <col min="3" max="8" width="14" style="30" customWidth="1"/>
    <col min="9" max="9" width="13.140625" style="30" customWidth="1"/>
    <col min="10" max="16384" width="9.140625" style="30"/>
  </cols>
  <sheetData>
    <row r="1" spans="1:9" x14ac:dyDescent="0.2">
      <c r="A1" s="48"/>
      <c r="B1" s="48"/>
      <c r="C1" s="48"/>
      <c r="D1" s="48"/>
      <c r="E1" s="48"/>
      <c r="F1" s="48"/>
      <c r="G1" s="48"/>
      <c r="H1" s="48"/>
      <c r="I1" s="48"/>
    </row>
    <row r="2" spans="1:9" x14ac:dyDescent="0.2">
      <c r="A2" s="48" t="s">
        <v>13</v>
      </c>
      <c r="B2" s="46" t="s">
        <v>38</v>
      </c>
      <c r="C2" s="79"/>
      <c r="D2" s="79"/>
      <c r="E2" s="80"/>
      <c r="F2" s="48"/>
      <c r="G2" s="81" t="s">
        <v>14</v>
      </c>
      <c r="H2" s="79" t="s">
        <v>145</v>
      </c>
      <c r="I2" s="79"/>
    </row>
    <row r="3" spans="1:9" x14ac:dyDescent="0.2">
      <c r="A3" s="48" t="s">
        <v>22</v>
      </c>
      <c r="B3" s="46" t="s">
        <v>146</v>
      </c>
      <c r="C3" s="79"/>
      <c r="D3" s="79"/>
      <c r="E3" s="80"/>
      <c r="F3" s="48"/>
      <c r="G3" s="81" t="s">
        <v>15</v>
      </c>
      <c r="H3" s="82" t="s">
        <v>147</v>
      </c>
      <c r="I3" s="82"/>
    </row>
    <row r="4" spans="1:9" x14ac:dyDescent="0.2">
      <c r="A4" s="48" t="s">
        <v>16</v>
      </c>
      <c r="B4" s="46" t="s">
        <v>148</v>
      </c>
      <c r="C4" s="79"/>
      <c r="D4" s="79"/>
      <c r="E4" s="80"/>
      <c r="F4" s="48"/>
      <c r="G4" s="81" t="s">
        <v>18</v>
      </c>
      <c r="H4" s="46" t="s">
        <v>42</v>
      </c>
      <c r="I4" s="79"/>
    </row>
    <row r="5" spans="1:9" x14ac:dyDescent="0.2">
      <c r="A5" s="48" t="s">
        <v>17</v>
      </c>
      <c r="B5" s="46" t="s">
        <v>149</v>
      </c>
      <c r="C5" s="82"/>
      <c r="D5" s="82"/>
      <c r="E5" s="80"/>
      <c r="F5" s="48"/>
      <c r="G5" s="81" t="s">
        <v>19</v>
      </c>
      <c r="H5" s="47" t="s">
        <v>150</v>
      </c>
      <c r="I5" s="82"/>
    </row>
    <row r="6" spans="1:9" x14ac:dyDescent="0.2">
      <c r="A6" s="48"/>
      <c r="B6" s="48"/>
      <c r="C6" s="48"/>
      <c r="D6" s="48"/>
      <c r="E6" s="48"/>
      <c r="F6" s="48"/>
      <c r="G6" s="48"/>
      <c r="H6" s="48"/>
      <c r="I6" s="48"/>
    </row>
    <row r="7" spans="1:9" x14ac:dyDescent="0.2">
      <c r="A7" s="48"/>
      <c r="B7" s="48"/>
      <c r="C7" s="48"/>
      <c r="D7" s="48"/>
      <c r="E7" s="48"/>
      <c r="F7" s="48"/>
      <c r="G7" s="48"/>
      <c r="H7" s="48"/>
      <c r="I7" s="48"/>
    </row>
    <row r="8" spans="1:9" x14ac:dyDescent="0.2">
      <c r="A8" s="48" t="s">
        <v>20</v>
      </c>
      <c r="B8" s="48"/>
      <c r="C8" s="80"/>
      <c r="D8" s="80"/>
      <c r="E8" s="80"/>
      <c r="F8" s="80"/>
      <c r="G8" s="80"/>
      <c r="H8" s="80"/>
      <c r="I8" s="80"/>
    </row>
    <row r="9" spans="1:9" ht="27" customHeight="1" x14ac:dyDescent="0.2">
      <c r="A9" s="48" t="s">
        <v>151</v>
      </c>
      <c r="B9" s="48"/>
      <c r="C9" s="80"/>
      <c r="D9" s="80"/>
      <c r="E9" s="80"/>
      <c r="F9" s="80"/>
      <c r="G9" s="80"/>
      <c r="H9" s="80"/>
      <c r="I9" s="80"/>
    </row>
    <row r="10" spans="1:9" x14ac:dyDescent="0.2">
      <c r="A10" s="48" t="s">
        <v>152</v>
      </c>
      <c r="B10" s="48"/>
      <c r="C10" s="80"/>
      <c r="D10" s="80"/>
      <c r="E10" s="80"/>
      <c r="F10" s="80"/>
      <c r="G10" s="80"/>
      <c r="H10" s="80"/>
      <c r="I10" s="80"/>
    </row>
    <row r="11" spans="1:9" x14ac:dyDescent="0.2">
      <c r="A11" s="48" t="s">
        <v>21</v>
      </c>
      <c r="B11" s="48"/>
      <c r="C11" s="80"/>
      <c r="D11" s="80"/>
      <c r="E11" s="80"/>
      <c r="F11" s="80"/>
      <c r="G11" s="80"/>
      <c r="H11" s="80"/>
      <c r="I11" s="80"/>
    </row>
    <row r="12" spans="1:9" x14ac:dyDescent="0.2">
      <c r="A12" s="48" t="s">
        <v>153</v>
      </c>
      <c r="B12" s="48"/>
      <c r="C12" s="80"/>
      <c r="D12" s="80"/>
      <c r="E12" s="80"/>
      <c r="F12" s="80"/>
      <c r="G12" s="80"/>
      <c r="H12" s="80"/>
      <c r="I12" s="80"/>
    </row>
    <row r="13" spans="1:9" x14ac:dyDescent="0.2">
      <c r="A13" s="48" t="s">
        <v>23</v>
      </c>
      <c r="B13" s="48"/>
      <c r="C13" s="80"/>
      <c r="D13" s="80"/>
      <c r="E13" s="80"/>
      <c r="F13" s="80"/>
      <c r="G13" s="80"/>
      <c r="H13" s="80"/>
      <c r="I13" s="80"/>
    </row>
    <row r="14" spans="1:9" x14ac:dyDescent="0.2">
      <c r="A14" s="48" t="s">
        <v>154</v>
      </c>
      <c r="B14" s="48"/>
      <c r="C14" s="80"/>
      <c r="D14" s="80"/>
      <c r="E14" s="80"/>
      <c r="F14" s="80"/>
      <c r="G14" s="80"/>
      <c r="H14" s="80"/>
      <c r="I14" s="80"/>
    </row>
    <row r="15" spans="1:9" x14ac:dyDescent="0.2">
      <c r="A15" s="48" t="s">
        <v>155</v>
      </c>
      <c r="B15" s="48"/>
      <c r="C15" s="80"/>
      <c r="D15" s="80"/>
      <c r="E15" s="80"/>
      <c r="F15" s="80"/>
      <c r="G15" s="80"/>
      <c r="H15" s="80"/>
      <c r="I15" s="80"/>
    </row>
    <row r="16" spans="1:9" x14ac:dyDescent="0.2">
      <c r="A16" s="85" t="s">
        <v>35</v>
      </c>
      <c r="B16" s="48"/>
      <c r="C16" s="80"/>
      <c r="D16" s="80"/>
      <c r="E16" s="80"/>
      <c r="F16" s="80"/>
      <c r="G16" s="80"/>
      <c r="H16" s="80"/>
      <c r="I16" s="80"/>
    </row>
    <row r="17" spans="1:9" x14ac:dyDescent="0.2">
      <c r="A17" s="48"/>
      <c r="B17" s="48"/>
      <c r="C17" s="80"/>
      <c r="D17" s="80"/>
      <c r="E17" s="80"/>
      <c r="F17" s="80"/>
      <c r="G17" s="80"/>
      <c r="H17" s="80"/>
      <c r="I17" s="80"/>
    </row>
    <row r="18" spans="1:9" x14ac:dyDescent="0.2">
      <c r="A18" s="85" t="s">
        <v>32</v>
      </c>
      <c r="B18" s="48"/>
      <c r="C18" s="80"/>
      <c r="D18" s="80"/>
      <c r="E18" s="80"/>
      <c r="F18" s="80"/>
      <c r="G18" s="80"/>
      <c r="H18" s="80"/>
      <c r="I18" s="80"/>
    </row>
    <row r="19" spans="1:9" x14ac:dyDescent="0.2">
      <c r="A19" s="134" t="s">
        <v>156</v>
      </c>
      <c r="B19" s="80"/>
      <c r="C19" s="80"/>
      <c r="D19" s="80"/>
      <c r="E19" s="80"/>
      <c r="F19" s="80"/>
      <c r="G19" s="80"/>
      <c r="H19" s="80"/>
      <c r="I19" s="80"/>
    </row>
    <row r="20" spans="1:9" x14ac:dyDescent="0.2">
      <c r="A20" s="209" t="s">
        <v>12</v>
      </c>
      <c r="B20" s="210"/>
      <c r="C20" s="210"/>
      <c r="D20" s="210"/>
      <c r="E20" s="210"/>
      <c r="F20" s="210"/>
      <c r="G20" s="210"/>
      <c r="H20" s="210"/>
      <c r="I20" s="211"/>
    </row>
    <row r="21" spans="1:9" x14ac:dyDescent="0.2">
      <c r="A21" s="86"/>
      <c r="B21" s="87"/>
      <c r="C21" s="88" t="s">
        <v>27</v>
      </c>
      <c r="D21" s="88" t="s">
        <v>28</v>
      </c>
      <c r="E21" s="88" t="s">
        <v>29</v>
      </c>
      <c r="F21" s="88" t="s">
        <v>30</v>
      </c>
      <c r="G21" s="88" t="s">
        <v>31</v>
      </c>
      <c r="H21" s="88" t="s">
        <v>34</v>
      </c>
      <c r="I21" s="88" t="s">
        <v>37</v>
      </c>
    </row>
    <row r="22" spans="1:9" x14ac:dyDescent="0.2">
      <c r="A22" s="86"/>
      <c r="B22" s="87"/>
      <c r="C22" s="89" t="s">
        <v>10</v>
      </c>
      <c r="D22" s="90" t="s">
        <v>10</v>
      </c>
      <c r="E22" s="89" t="s">
        <v>10</v>
      </c>
      <c r="F22" s="89" t="s">
        <v>10</v>
      </c>
      <c r="G22" s="89" t="s">
        <v>11</v>
      </c>
      <c r="H22" s="89" t="s">
        <v>11</v>
      </c>
      <c r="I22" s="89" t="s">
        <v>11</v>
      </c>
    </row>
    <row r="23" spans="1:9" x14ac:dyDescent="0.2">
      <c r="A23" s="86" t="s">
        <v>0</v>
      </c>
      <c r="B23" s="87"/>
      <c r="C23" s="91">
        <v>3637996</v>
      </c>
      <c r="D23" s="68">
        <v>3637997</v>
      </c>
      <c r="E23" s="68">
        <v>1000000</v>
      </c>
      <c r="F23" s="68">
        <v>1500000</v>
      </c>
      <c r="G23" s="68">
        <v>1500000</v>
      </c>
      <c r="H23" s="68">
        <v>1500000</v>
      </c>
      <c r="I23" s="68">
        <v>1500000</v>
      </c>
    </row>
    <row r="24" spans="1:9" x14ac:dyDescent="0.2">
      <c r="A24" s="86" t="s">
        <v>1</v>
      </c>
      <c r="B24" s="87"/>
      <c r="C24" s="91">
        <v>2732239</v>
      </c>
      <c r="D24" s="68">
        <f t="shared" ref="D24:I24" si="0">C35</f>
        <v>1876648</v>
      </c>
      <c r="E24" s="68">
        <f t="shared" si="0"/>
        <v>2158128</v>
      </c>
      <c r="F24" s="68">
        <f t="shared" si="0"/>
        <v>1000637</v>
      </c>
      <c r="G24" s="68">
        <f t="shared" si="0"/>
        <v>766488</v>
      </c>
      <c r="H24" s="68">
        <f t="shared" si="0"/>
        <v>666488</v>
      </c>
      <c r="I24" s="68">
        <f t="shared" si="0"/>
        <v>606488</v>
      </c>
    </row>
    <row r="25" spans="1:9" x14ac:dyDescent="0.2">
      <c r="A25" s="86" t="s">
        <v>2</v>
      </c>
      <c r="B25" s="87"/>
      <c r="C25" s="91">
        <v>249415</v>
      </c>
      <c r="D25" s="68">
        <v>340310</v>
      </c>
      <c r="E25" s="68">
        <v>418841</v>
      </c>
      <c r="F25" s="68">
        <v>363434</v>
      </c>
      <c r="G25" s="68">
        <v>400000</v>
      </c>
      <c r="H25" s="68">
        <v>440000</v>
      </c>
      <c r="I25" s="68">
        <v>480000</v>
      </c>
    </row>
    <row r="26" spans="1:9" x14ac:dyDescent="0.2">
      <c r="A26" s="86" t="s">
        <v>3</v>
      </c>
      <c r="B26" s="87"/>
      <c r="C26" s="91">
        <v>3700707</v>
      </c>
      <c r="D26" s="68">
        <v>4501163</v>
      </c>
      <c r="E26" s="68">
        <v>1532755</v>
      </c>
      <c r="F26" s="91">
        <v>468724</v>
      </c>
      <c r="G26" s="68">
        <v>500000</v>
      </c>
      <c r="H26" s="68">
        <v>500000</v>
      </c>
      <c r="I26" s="68">
        <v>500000</v>
      </c>
    </row>
    <row r="27" spans="1:9" x14ac:dyDescent="0.2">
      <c r="A27" s="86"/>
      <c r="B27" s="87"/>
      <c r="C27" s="91"/>
      <c r="D27" s="68"/>
      <c r="E27" s="68"/>
      <c r="F27" s="68"/>
      <c r="G27" s="68"/>
      <c r="H27" s="68"/>
      <c r="I27" s="68"/>
    </row>
    <row r="28" spans="1:9" x14ac:dyDescent="0.2">
      <c r="A28" s="86" t="s">
        <v>4</v>
      </c>
      <c r="B28" s="82"/>
      <c r="C28" s="92"/>
      <c r="D28" s="92"/>
      <c r="E28" s="92"/>
      <c r="F28" s="92"/>
      <c r="G28" s="92"/>
      <c r="H28" s="92"/>
      <c r="I28" s="91"/>
    </row>
    <row r="29" spans="1:9" x14ac:dyDescent="0.2">
      <c r="A29" s="93" t="s">
        <v>36</v>
      </c>
      <c r="B29" s="87"/>
      <c r="C29" s="91"/>
      <c r="D29" s="94"/>
      <c r="E29" s="92"/>
      <c r="F29" s="92"/>
      <c r="G29" s="92"/>
      <c r="H29" s="92"/>
      <c r="I29" s="91"/>
    </row>
    <row r="30" spans="1:9" x14ac:dyDescent="0.2">
      <c r="A30" s="95" t="s">
        <v>104</v>
      </c>
      <c r="B30" s="96"/>
      <c r="C30" s="91">
        <v>2595701</v>
      </c>
      <c r="D30" s="68">
        <v>4442333</v>
      </c>
      <c r="E30" s="68">
        <v>-43577</v>
      </c>
      <c r="F30" s="68">
        <v>-8016</v>
      </c>
      <c r="G30" s="68"/>
      <c r="H30" s="68"/>
      <c r="I30" s="68"/>
    </row>
    <row r="31" spans="1:9" x14ac:dyDescent="0.2">
      <c r="A31" s="95" t="s">
        <v>326</v>
      </c>
      <c r="B31" s="96"/>
      <c r="C31" s="91"/>
      <c r="D31" s="68"/>
      <c r="E31" s="68"/>
      <c r="F31" s="68">
        <v>-120843</v>
      </c>
      <c r="G31" s="68"/>
      <c r="H31" s="68"/>
      <c r="I31" s="68"/>
    </row>
    <row r="32" spans="1:9" x14ac:dyDescent="0.2">
      <c r="A32" s="95"/>
      <c r="B32" s="96"/>
      <c r="C32" s="91"/>
      <c r="D32" s="68"/>
      <c r="E32" s="68"/>
      <c r="F32" s="68"/>
      <c r="G32" s="68"/>
      <c r="H32" s="68"/>
      <c r="I32" s="68"/>
    </row>
    <row r="33" spans="1:9" x14ac:dyDescent="0.2">
      <c r="A33" s="86" t="s">
        <v>5</v>
      </c>
      <c r="B33" s="87"/>
      <c r="C33" s="91">
        <f t="shared" ref="C33:I33" si="1">SUM(C30:C32)</f>
        <v>2595701</v>
      </c>
      <c r="D33" s="91">
        <f t="shared" si="1"/>
        <v>4442333</v>
      </c>
      <c r="E33" s="91">
        <f t="shared" si="1"/>
        <v>-43577</v>
      </c>
      <c r="F33" s="91">
        <f t="shared" si="1"/>
        <v>-128859</v>
      </c>
      <c r="G33" s="91">
        <f t="shared" si="1"/>
        <v>0</v>
      </c>
      <c r="H33" s="91">
        <f t="shared" si="1"/>
        <v>0</v>
      </c>
      <c r="I33" s="91">
        <f t="shared" si="1"/>
        <v>0</v>
      </c>
    </row>
    <row r="34" spans="1:9" x14ac:dyDescent="0.2">
      <c r="A34" s="86"/>
      <c r="B34" s="87"/>
      <c r="C34" s="91"/>
      <c r="D34" s="68"/>
      <c r="E34" s="68"/>
      <c r="F34" s="68"/>
      <c r="G34" s="68"/>
      <c r="H34" s="68"/>
      <c r="I34" s="68"/>
    </row>
    <row r="35" spans="1:9" x14ac:dyDescent="0.2">
      <c r="A35" s="86" t="s">
        <v>7</v>
      </c>
      <c r="B35" s="87"/>
      <c r="C35" s="91">
        <f>+C24+C25-C26+C33</f>
        <v>1876648</v>
      </c>
      <c r="D35" s="91">
        <f t="shared" ref="D35:I35" si="2">+D24+D25-D26+D33</f>
        <v>2158128</v>
      </c>
      <c r="E35" s="91">
        <f>+E24+E25-E26+E33</f>
        <v>1000637</v>
      </c>
      <c r="F35" s="91">
        <f t="shared" si="2"/>
        <v>766488</v>
      </c>
      <c r="G35" s="91">
        <f>+G24+G25-G26+G33</f>
        <v>666488</v>
      </c>
      <c r="H35" s="91">
        <f>+H24+H25-H26+H33</f>
        <v>606488</v>
      </c>
      <c r="I35" s="91">
        <f t="shared" si="2"/>
        <v>586488</v>
      </c>
    </row>
    <row r="36" spans="1:9" x14ac:dyDescent="0.2">
      <c r="A36" s="95"/>
      <c r="B36" s="96"/>
      <c r="C36" s="97"/>
      <c r="D36" s="69"/>
      <c r="E36" s="69"/>
      <c r="F36" s="68"/>
      <c r="G36" s="68"/>
      <c r="H36" s="68"/>
      <c r="I36" s="68"/>
    </row>
    <row r="37" spans="1:9" x14ac:dyDescent="0.2">
      <c r="A37" s="86" t="s">
        <v>24</v>
      </c>
      <c r="B37" s="87"/>
      <c r="C37" s="97">
        <v>1578980</v>
      </c>
      <c r="D37" s="69">
        <v>1651251</v>
      </c>
      <c r="E37" s="69">
        <v>569591</v>
      </c>
      <c r="F37" s="68">
        <v>417801</v>
      </c>
      <c r="G37" s="68">
        <v>400000</v>
      </c>
      <c r="H37" s="68">
        <v>400000</v>
      </c>
      <c r="I37" s="68">
        <v>400000</v>
      </c>
    </row>
    <row r="38" spans="1:9" x14ac:dyDescent="0.2">
      <c r="A38" s="95"/>
      <c r="B38" s="96"/>
      <c r="C38" s="97"/>
      <c r="D38" s="69"/>
      <c r="E38" s="69"/>
      <c r="F38" s="68"/>
      <c r="G38" s="68"/>
      <c r="H38" s="68"/>
      <c r="I38" s="68"/>
    </row>
    <row r="39" spans="1:9" x14ac:dyDescent="0.2">
      <c r="A39" s="86" t="s">
        <v>25</v>
      </c>
      <c r="B39" s="98"/>
      <c r="C39" s="99">
        <f>C35-C37</f>
        <v>297668</v>
      </c>
      <c r="D39" s="99">
        <f t="shared" ref="D39:I39" si="3">D35-D37</f>
        <v>506877</v>
      </c>
      <c r="E39" s="99">
        <f t="shared" si="3"/>
        <v>431046</v>
      </c>
      <c r="F39" s="100">
        <f t="shared" si="3"/>
        <v>348687</v>
      </c>
      <c r="G39" s="100">
        <f t="shared" si="3"/>
        <v>266488</v>
      </c>
      <c r="H39" s="100">
        <f t="shared" si="3"/>
        <v>206488</v>
      </c>
      <c r="I39" s="100">
        <f t="shared" si="3"/>
        <v>186488</v>
      </c>
    </row>
    <row r="40" spans="1:9" x14ac:dyDescent="0.2">
      <c r="A40" s="101"/>
      <c r="B40" s="101"/>
      <c r="C40" s="102"/>
      <c r="D40" s="102"/>
      <c r="E40" s="102"/>
      <c r="F40" s="102"/>
      <c r="G40" s="102"/>
      <c r="H40" s="102"/>
      <c r="I40" s="102"/>
    </row>
    <row r="41" spans="1:9" x14ac:dyDescent="0.2">
      <c r="A41" s="103" t="s">
        <v>26</v>
      </c>
      <c r="B41" s="79"/>
      <c r="C41" s="104"/>
      <c r="D41" s="104"/>
      <c r="E41" s="104"/>
      <c r="F41" s="104"/>
      <c r="G41" s="104"/>
      <c r="H41" s="104"/>
      <c r="I41" s="104"/>
    </row>
    <row r="42" spans="1:9" x14ac:dyDescent="0.2">
      <c r="A42" s="105" t="s">
        <v>33</v>
      </c>
      <c r="B42" s="96"/>
      <c r="C42" s="69"/>
      <c r="D42" s="69"/>
      <c r="E42" s="69"/>
      <c r="F42" s="69"/>
      <c r="G42" s="69"/>
      <c r="H42" s="69"/>
      <c r="I42" s="69"/>
    </row>
    <row r="43" spans="1:9" x14ac:dyDescent="0.2">
      <c r="A43" s="86"/>
      <c r="B43" s="87"/>
      <c r="C43" s="68"/>
      <c r="D43" s="68"/>
      <c r="E43" s="68"/>
      <c r="F43" s="68"/>
      <c r="G43" s="68"/>
      <c r="H43" s="68"/>
      <c r="I43" s="68"/>
    </row>
    <row r="44" spans="1:9" x14ac:dyDescent="0.2">
      <c r="A44" s="86" t="s">
        <v>6</v>
      </c>
      <c r="B44" s="87"/>
      <c r="C44" s="68"/>
      <c r="D44" s="68"/>
      <c r="E44" s="68"/>
      <c r="F44" s="68"/>
      <c r="G44" s="68"/>
      <c r="H44" s="68"/>
      <c r="I44" s="68"/>
    </row>
    <row r="45" spans="1:9" x14ac:dyDescent="0.2">
      <c r="A45" s="86"/>
      <c r="B45" s="87"/>
      <c r="C45" s="68"/>
      <c r="D45" s="68"/>
      <c r="E45" s="68"/>
      <c r="F45" s="68"/>
      <c r="G45" s="68"/>
      <c r="H45" s="68"/>
      <c r="I45" s="68"/>
    </row>
    <row r="46" spans="1:9" x14ac:dyDescent="0.2">
      <c r="A46" s="106" t="s">
        <v>8</v>
      </c>
      <c r="B46" s="98"/>
      <c r="C46" s="68"/>
      <c r="D46" s="68"/>
      <c r="E46" s="68"/>
      <c r="F46" s="68"/>
      <c r="G46" s="68"/>
      <c r="H46" s="68"/>
      <c r="I46" s="68"/>
    </row>
    <row r="47" spans="1:9" x14ac:dyDescent="0.2">
      <c r="A47" s="38" t="s">
        <v>9</v>
      </c>
      <c r="B47" s="39"/>
      <c r="C47" s="22"/>
      <c r="D47" s="22"/>
      <c r="E47" s="22"/>
      <c r="F47" s="22"/>
      <c r="G47" s="22"/>
      <c r="H47" s="22"/>
      <c r="I47" s="22"/>
    </row>
  </sheetData>
  <sheetProtection selectLockedCells="1"/>
  <mergeCells count="1">
    <mergeCell ref="A20:I20"/>
  </mergeCells>
  <printOptions horizontalCentered="1"/>
  <pageMargins left="0.75" right="0.75" top="0.6" bottom="0.55000000000000004" header="0.28000000000000003" footer="0.16"/>
  <pageSetup scale="89"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zoomScaleNormal="100" workbookViewId="0">
      <selection activeCell="B25" sqref="B25"/>
    </sheetView>
  </sheetViews>
  <sheetFormatPr defaultRowHeight="12.75" x14ac:dyDescent="0.2"/>
  <cols>
    <col min="1" max="2" width="14.7109375" style="153" customWidth="1"/>
    <col min="3" max="8" width="14" style="153" customWidth="1"/>
    <col min="9" max="9" width="13.140625" style="153" customWidth="1"/>
    <col min="10" max="16384" width="9.140625" style="153"/>
  </cols>
  <sheetData>
    <row r="1" spans="1:9" x14ac:dyDescent="0.2">
      <c r="A1" s="113"/>
      <c r="B1" s="113"/>
      <c r="C1" s="113"/>
      <c r="D1" s="113"/>
      <c r="E1" s="113"/>
      <c r="F1" s="113"/>
      <c r="G1" s="113"/>
      <c r="H1" s="113"/>
      <c r="I1" s="113"/>
    </row>
    <row r="2" spans="1:9" x14ac:dyDescent="0.2">
      <c r="A2" s="113" t="s">
        <v>13</v>
      </c>
      <c r="B2" s="50" t="s">
        <v>38</v>
      </c>
      <c r="C2" s="52"/>
      <c r="D2" s="52"/>
      <c r="E2" s="114"/>
      <c r="F2" s="113"/>
      <c r="G2" s="115" t="s">
        <v>14</v>
      </c>
      <c r="H2" s="200" t="s">
        <v>131</v>
      </c>
      <c r="I2" s="52"/>
    </row>
    <row r="3" spans="1:9" x14ac:dyDescent="0.2">
      <c r="A3" s="113" t="s">
        <v>22</v>
      </c>
      <c r="B3" s="50" t="s">
        <v>224</v>
      </c>
      <c r="C3" s="52"/>
      <c r="D3" s="52"/>
      <c r="E3" s="114"/>
      <c r="F3" s="113"/>
      <c r="G3" s="115" t="s">
        <v>15</v>
      </c>
      <c r="H3" s="201" t="s">
        <v>133</v>
      </c>
      <c r="I3" s="53"/>
    </row>
    <row r="4" spans="1:9" x14ac:dyDescent="0.2">
      <c r="A4" s="113" t="s">
        <v>16</v>
      </c>
      <c r="B4" s="52" t="s">
        <v>225</v>
      </c>
      <c r="C4" s="52"/>
      <c r="D4" s="52"/>
      <c r="E4" s="114"/>
      <c r="F4" s="113"/>
      <c r="G4" s="115" t="s">
        <v>18</v>
      </c>
      <c r="H4" s="52" t="s">
        <v>226</v>
      </c>
      <c r="I4" s="52"/>
    </row>
    <row r="5" spans="1:9" x14ac:dyDescent="0.2">
      <c r="A5" s="113" t="s">
        <v>17</v>
      </c>
      <c r="B5" s="52" t="s">
        <v>227</v>
      </c>
      <c r="C5" s="53"/>
      <c r="D5" s="53"/>
      <c r="E5" s="114"/>
      <c r="F5" s="113"/>
      <c r="G5" s="115" t="s">
        <v>19</v>
      </c>
      <c r="H5" s="53" t="s">
        <v>228</v>
      </c>
      <c r="I5" s="53"/>
    </row>
    <row r="6" spans="1:9" x14ac:dyDescent="0.2">
      <c r="A6" s="113"/>
      <c r="B6" s="113"/>
      <c r="C6" s="113"/>
      <c r="D6" s="113"/>
      <c r="E6" s="113"/>
      <c r="F6" s="113"/>
      <c r="G6" s="113"/>
      <c r="H6" s="113"/>
      <c r="I6" s="113"/>
    </row>
    <row r="7" spans="1:9" x14ac:dyDescent="0.2">
      <c r="A7" s="113"/>
      <c r="B7" s="113"/>
      <c r="C7" s="113"/>
      <c r="D7" s="113"/>
      <c r="E7" s="113"/>
      <c r="F7" s="113"/>
      <c r="G7" s="113"/>
      <c r="H7" s="113"/>
      <c r="I7" s="113"/>
    </row>
    <row r="8" spans="1:9" x14ac:dyDescent="0.2">
      <c r="A8" s="113" t="s">
        <v>20</v>
      </c>
      <c r="B8" s="113"/>
      <c r="C8" s="114"/>
      <c r="D8" s="114"/>
      <c r="E8" s="114"/>
      <c r="F8" s="114"/>
      <c r="G8" s="114"/>
      <c r="H8" s="114"/>
      <c r="I8" s="114"/>
    </row>
    <row r="9" spans="1:9" ht="25.5" customHeight="1" x14ac:dyDescent="0.2">
      <c r="A9" s="234" t="s">
        <v>229</v>
      </c>
      <c r="B9" s="225"/>
      <c r="C9" s="225"/>
      <c r="D9" s="225"/>
      <c r="E9" s="225"/>
      <c r="F9" s="225"/>
      <c r="G9" s="225"/>
      <c r="H9" s="225"/>
      <c r="I9" s="225"/>
    </row>
    <row r="10" spans="1:9" x14ac:dyDescent="0.2">
      <c r="A10" s="113" t="s">
        <v>21</v>
      </c>
      <c r="B10" s="113"/>
      <c r="C10" s="114"/>
      <c r="D10" s="114"/>
      <c r="E10" s="114"/>
      <c r="F10" s="114"/>
      <c r="G10" s="114"/>
      <c r="H10" s="114"/>
      <c r="I10" s="114"/>
    </row>
    <row r="11" spans="1:9" x14ac:dyDescent="0.2">
      <c r="A11" s="226" t="s">
        <v>230</v>
      </c>
      <c r="B11" s="226"/>
      <c r="C11" s="226"/>
      <c r="D11" s="226"/>
      <c r="E11" s="226"/>
      <c r="F11" s="226"/>
      <c r="G11" s="226"/>
      <c r="H11" s="226"/>
      <c r="I11" s="226"/>
    </row>
    <row r="12" spans="1:9" x14ac:dyDescent="0.2">
      <c r="A12" s="113" t="s">
        <v>23</v>
      </c>
      <c r="B12" s="113"/>
      <c r="C12" s="114"/>
      <c r="D12" s="114"/>
      <c r="E12" s="114"/>
      <c r="F12" s="114"/>
      <c r="G12" s="114"/>
      <c r="H12" s="114"/>
      <c r="I12" s="114"/>
    </row>
    <row r="13" spans="1:9" ht="27.75" customHeight="1" x14ac:dyDescent="0.2">
      <c r="A13" s="220" t="s">
        <v>231</v>
      </c>
      <c r="B13" s="220"/>
      <c r="C13" s="220"/>
      <c r="D13" s="220"/>
      <c r="E13" s="220"/>
      <c r="F13" s="220"/>
      <c r="G13" s="220"/>
      <c r="H13" s="220"/>
      <c r="I13" s="220"/>
    </row>
    <row r="14" spans="1:9" x14ac:dyDescent="0.2">
      <c r="A14" s="116" t="s">
        <v>35</v>
      </c>
      <c r="B14" s="113"/>
      <c r="C14" s="114"/>
      <c r="D14" s="114"/>
      <c r="E14" s="114"/>
      <c r="F14" s="114"/>
      <c r="G14" s="114"/>
      <c r="H14" s="114"/>
      <c r="I14" s="114"/>
    </row>
    <row r="15" spans="1:9" ht="10.5" customHeight="1" x14ac:dyDescent="0.2">
      <c r="A15" s="113"/>
      <c r="B15" s="113"/>
      <c r="C15" s="114"/>
      <c r="D15" s="114"/>
      <c r="E15" s="114"/>
      <c r="F15" s="114"/>
      <c r="G15" s="114"/>
      <c r="H15" s="114"/>
      <c r="I15" s="114"/>
    </row>
    <row r="16" spans="1:9" x14ac:dyDescent="0.2">
      <c r="A16" s="198" t="s">
        <v>232</v>
      </c>
      <c r="B16" s="113"/>
      <c r="C16" s="114"/>
      <c r="D16" s="114"/>
      <c r="E16" s="114"/>
      <c r="F16" s="114"/>
      <c r="G16" s="114"/>
      <c r="H16" s="114"/>
      <c r="I16" s="114"/>
    </row>
    <row r="17" spans="1:9" x14ac:dyDescent="0.2">
      <c r="A17" s="114"/>
      <c r="B17" s="114"/>
      <c r="C17" s="114"/>
      <c r="D17" s="114"/>
      <c r="E17" s="114"/>
      <c r="F17" s="114"/>
      <c r="G17" s="114"/>
      <c r="H17" s="114"/>
      <c r="I17" s="114"/>
    </row>
    <row r="18" spans="1:9" x14ac:dyDescent="0.2">
      <c r="A18" s="228" t="s">
        <v>12</v>
      </c>
      <c r="B18" s="229"/>
      <c r="C18" s="229"/>
      <c r="D18" s="229"/>
      <c r="E18" s="229"/>
      <c r="F18" s="229"/>
      <c r="G18" s="229"/>
      <c r="H18" s="229"/>
      <c r="I18" s="230"/>
    </row>
    <row r="19" spans="1:9" x14ac:dyDescent="0.2">
      <c r="A19" s="117"/>
      <c r="B19" s="118"/>
      <c r="C19" s="119" t="s">
        <v>27</v>
      </c>
      <c r="D19" s="119" t="s">
        <v>28</v>
      </c>
      <c r="E19" s="119" t="s">
        <v>29</v>
      </c>
      <c r="F19" s="119" t="s">
        <v>30</v>
      </c>
      <c r="G19" s="119" t="s">
        <v>31</v>
      </c>
      <c r="H19" s="119" t="s">
        <v>34</v>
      </c>
      <c r="I19" s="119" t="s">
        <v>37</v>
      </c>
    </row>
    <row r="20" spans="1:9" x14ac:dyDescent="0.2">
      <c r="A20" s="117"/>
      <c r="B20" s="118"/>
      <c r="C20" s="120" t="s">
        <v>10</v>
      </c>
      <c r="D20" s="121" t="s">
        <v>10</v>
      </c>
      <c r="E20" s="120" t="s">
        <v>10</v>
      </c>
      <c r="F20" s="120" t="s">
        <v>10</v>
      </c>
      <c r="G20" s="120" t="s">
        <v>11</v>
      </c>
      <c r="H20" s="120" t="s">
        <v>11</v>
      </c>
      <c r="I20" s="120" t="s">
        <v>11</v>
      </c>
    </row>
    <row r="21" spans="1:9" x14ac:dyDescent="0.2">
      <c r="A21" s="117" t="s">
        <v>0</v>
      </c>
      <c r="B21" s="118"/>
      <c r="C21" s="122">
        <v>76131</v>
      </c>
      <c r="D21" s="122">
        <v>76131</v>
      </c>
      <c r="E21" s="122">
        <v>99400</v>
      </c>
      <c r="F21" s="122">
        <v>99400</v>
      </c>
      <c r="G21" s="122">
        <v>101456</v>
      </c>
      <c r="H21" s="122">
        <v>101456</v>
      </c>
      <c r="I21" s="122">
        <v>101456</v>
      </c>
    </row>
    <row r="22" spans="1:9" x14ac:dyDescent="0.2">
      <c r="A22" s="117" t="s">
        <v>1</v>
      </c>
      <c r="B22" s="118"/>
      <c r="C22" s="122">
        <v>73091</v>
      </c>
      <c r="D22" s="122">
        <f t="shared" ref="D22:I22" si="0">C33</f>
        <v>75008</v>
      </c>
      <c r="E22" s="122">
        <f t="shared" si="0"/>
        <v>74409</v>
      </c>
      <c r="F22" s="122">
        <f t="shared" si="0"/>
        <v>63495</v>
      </c>
      <c r="G22" s="122">
        <f t="shared" si="0"/>
        <v>65798</v>
      </c>
      <c r="H22" s="122">
        <f t="shared" si="0"/>
        <v>67798</v>
      </c>
      <c r="I22" s="122">
        <f t="shared" si="0"/>
        <v>68798</v>
      </c>
    </row>
    <row r="23" spans="1:9" x14ac:dyDescent="0.2">
      <c r="A23" s="117" t="s">
        <v>2</v>
      </c>
      <c r="B23" s="118"/>
      <c r="C23" s="122">
        <v>28720</v>
      </c>
      <c r="D23" s="122">
        <v>28374</v>
      </c>
      <c r="E23" s="122">
        <v>25304</v>
      </c>
      <c r="F23" s="122">
        <v>27013</v>
      </c>
      <c r="G23" s="122">
        <v>27000</v>
      </c>
      <c r="H23" s="122">
        <v>27000</v>
      </c>
      <c r="I23" s="122">
        <v>27000</v>
      </c>
    </row>
    <row r="24" spans="1:9" x14ac:dyDescent="0.2">
      <c r="A24" s="117" t="s">
        <v>3</v>
      </c>
      <c r="B24" s="118"/>
      <c r="C24" s="122">
        <v>26803</v>
      </c>
      <c r="D24" s="122">
        <v>28973</v>
      </c>
      <c r="E24" s="123">
        <v>36218</v>
      </c>
      <c r="F24" s="123">
        <v>24710</v>
      </c>
      <c r="G24" s="122">
        <v>25000</v>
      </c>
      <c r="H24" s="122">
        <v>26000</v>
      </c>
      <c r="I24" s="122">
        <v>27000</v>
      </c>
    </row>
    <row r="25" spans="1:9" x14ac:dyDescent="0.2">
      <c r="A25" s="117"/>
      <c r="B25" s="118"/>
      <c r="C25" s="123"/>
      <c r="D25" s="122"/>
      <c r="E25" s="122"/>
      <c r="F25" s="122"/>
      <c r="G25" s="122"/>
      <c r="H25" s="122"/>
      <c r="I25" s="122"/>
    </row>
    <row r="26" spans="1:9" x14ac:dyDescent="0.2">
      <c r="A26" s="117" t="s">
        <v>4</v>
      </c>
      <c r="B26" s="53"/>
      <c r="C26" s="124"/>
      <c r="D26" s="124"/>
      <c r="E26" s="124"/>
      <c r="F26" s="124"/>
      <c r="G26" s="124"/>
      <c r="H26" s="124"/>
      <c r="I26" s="123"/>
    </row>
    <row r="27" spans="1:9" x14ac:dyDescent="0.2">
      <c r="A27" s="125" t="s">
        <v>36</v>
      </c>
      <c r="B27" s="118"/>
      <c r="C27" s="123"/>
      <c r="D27" s="126"/>
      <c r="E27" s="124"/>
      <c r="F27" s="124"/>
      <c r="G27" s="124"/>
      <c r="H27" s="124"/>
      <c r="I27" s="123"/>
    </row>
    <row r="28" spans="1:9" x14ac:dyDescent="0.2">
      <c r="A28" s="127"/>
      <c r="B28" s="128"/>
      <c r="C28" s="123"/>
      <c r="D28" s="122"/>
      <c r="E28" s="122"/>
      <c r="F28" s="122"/>
      <c r="G28" s="122"/>
      <c r="H28" s="122"/>
      <c r="I28" s="122"/>
    </row>
    <row r="29" spans="1:9" x14ac:dyDescent="0.2">
      <c r="A29" s="127"/>
      <c r="B29" s="128"/>
      <c r="C29" s="123"/>
      <c r="D29" s="122"/>
      <c r="E29" s="122"/>
      <c r="F29" s="122"/>
      <c r="G29" s="122"/>
      <c r="H29" s="122"/>
      <c r="I29" s="122"/>
    </row>
    <row r="30" spans="1:9" x14ac:dyDescent="0.2">
      <c r="A30" s="127"/>
      <c r="B30" s="128"/>
      <c r="C30" s="123"/>
      <c r="D30" s="122"/>
      <c r="E30" s="122"/>
      <c r="F30" s="122"/>
      <c r="G30" s="122"/>
      <c r="H30" s="122"/>
      <c r="I30" s="122"/>
    </row>
    <row r="31" spans="1:9" x14ac:dyDescent="0.2">
      <c r="A31" s="117" t="s">
        <v>5</v>
      </c>
      <c r="B31" s="118"/>
      <c r="C31" s="123">
        <f t="shared" ref="C31:I31" si="1">SUM(C28:C30)</f>
        <v>0</v>
      </c>
      <c r="D31" s="123">
        <f t="shared" si="1"/>
        <v>0</v>
      </c>
      <c r="E31" s="123">
        <f t="shared" si="1"/>
        <v>0</v>
      </c>
      <c r="F31" s="123">
        <f t="shared" si="1"/>
        <v>0</v>
      </c>
      <c r="G31" s="123">
        <f t="shared" si="1"/>
        <v>0</v>
      </c>
      <c r="H31" s="123">
        <f t="shared" si="1"/>
        <v>0</v>
      </c>
      <c r="I31" s="123">
        <f t="shared" si="1"/>
        <v>0</v>
      </c>
    </row>
    <row r="32" spans="1:9" x14ac:dyDescent="0.2">
      <c r="A32" s="117"/>
      <c r="B32" s="118"/>
      <c r="C32" s="123"/>
      <c r="D32" s="122"/>
      <c r="E32" s="122"/>
      <c r="F32" s="122"/>
      <c r="G32" s="122"/>
      <c r="H32" s="122"/>
      <c r="I32" s="122"/>
    </row>
    <row r="33" spans="1:9" x14ac:dyDescent="0.2">
      <c r="A33" s="117" t="s">
        <v>7</v>
      </c>
      <c r="B33" s="118"/>
      <c r="C33" s="123">
        <f>+C22+C23-C24+C31</f>
        <v>75008</v>
      </c>
      <c r="D33" s="123">
        <f t="shared" ref="D33:I33" si="2">+D22+D23-D24+D31</f>
        <v>74409</v>
      </c>
      <c r="E33" s="123">
        <f>+E22+E23-E24+E31</f>
        <v>63495</v>
      </c>
      <c r="F33" s="123">
        <f t="shared" si="2"/>
        <v>65798</v>
      </c>
      <c r="G33" s="123">
        <f>+G22+G23-G24+G31</f>
        <v>67798</v>
      </c>
      <c r="H33" s="123">
        <f>+H22+H23-H24+H31</f>
        <v>68798</v>
      </c>
      <c r="I33" s="123">
        <f t="shared" si="2"/>
        <v>68798</v>
      </c>
    </row>
    <row r="34" spans="1:9" x14ac:dyDescent="0.2">
      <c r="A34" s="127"/>
      <c r="B34" s="128"/>
      <c r="C34" s="129"/>
      <c r="D34" s="130"/>
      <c r="E34" s="130"/>
      <c r="F34" s="122"/>
      <c r="G34" s="122"/>
      <c r="H34" s="122"/>
      <c r="I34" s="122"/>
    </row>
    <row r="35" spans="1:9" x14ac:dyDescent="0.2">
      <c r="A35" s="117" t="s">
        <v>24</v>
      </c>
      <c r="B35" s="118"/>
      <c r="C35" s="130">
        <v>162</v>
      </c>
      <c r="D35" s="130">
        <v>9799</v>
      </c>
      <c r="E35" s="122">
        <v>13000</v>
      </c>
      <c r="F35" s="122">
        <v>18093</v>
      </c>
      <c r="G35" s="122">
        <v>17000</v>
      </c>
      <c r="H35" s="122">
        <v>17000</v>
      </c>
      <c r="I35" s="122">
        <v>17000</v>
      </c>
    </row>
    <row r="36" spans="1:9" x14ac:dyDescent="0.2">
      <c r="A36" s="172"/>
      <c r="B36" s="57"/>
      <c r="C36" s="173"/>
      <c r="D36" s="58"/>
      <c r="E36" s="58"/>
      <c r="F36" s="56"/>
      <c r="G36" s="56"/>
      <c r="H36" s="56"/>
      <c r="I36" s="56"/>
    </row>
    <row r="37" spans="1:9" x14ac:dyDescent="0.2">
      <c r="A37" s="54" t="s">
        <v>25</v>
      </c>
      <c r="B37" s="59"/>
      <c r="C37" s="174">
        <f>C33-C35</f>
        <v>74846</v>
      </c>
      <c r="D37" s="174">
        <f t="shared" ref="D37:I37" si="3">D33-D35</f>
        <v>64610</v>
      </c>
      <c r="E37" s="174">
        <f t="shared" si="3"/>
        <v>50495</v>
      </c>
      <c r="F37" s="175">
        <f t="shared" si="3"/>
        <v>47705</v>
      </c>
      <c r="G37" s="175">
        <f t="shared" si="3"/>
        <v>50798</v>
      </c>
      <c r="H37" s="175">
        <f t="shared" si="3"/>
        <v>51798</v>
      </c>
      <c r="I37" s="175">
        <f t="shared" si="3"/>
        <v>51798</v>
      </c>
    </row>
    <row r="38" spans="1:9" x14ac:dyDescent="0.2">
      <c r="A38" s="60"/>
      <c r="B38" s="60"/>
      <c r="C38" s="61"/>
      <c r="D38" s="61"/>
      <c r="E38" s="61"/>
      <c r="F38" s="61"/>
      <c r="G38" s="61"/>
      <c r="H38" s="61"/>
      <c r="I38" s="61"/>
    </row>
    <row r="39" spans="1:9" x14ac:dyDescent="0.2">
      <c r="A39" s="62" t="s">
        <v>26</v>
      </c>
      <c r="B39" s="49"/>
      <c r="C39" s="43"/>
      <c r="D39" s="43"/>
      <c r="E39" s="63"/>
      <c r="F39" s="63"/>
      <c r="G39" s="63"/>
      <c r="H39" s="63"/>
      <c r="I39" s="63"/>
    </row>
    <row r="40" spans="1:9" x14ac:dyDescent="0.2">
      <c r="A40" s="64" t="s">
        <v>33</v>
      </c>
      <c r="B40" s="57"/>
      <c r="C40" s="42"/>
      <c r="D40" s="42"/>
      <c r="E40" s="58"/>
      <c r="F40" s="58"/>
      <c r="G40" s="58"/>
      <c r="H40" s="58"/>
      <c r="I40" s="58"/>
    </row>
    <row r="41" spans="1:9" x14ac:dyDescent="0.2">
      <c r="A41" s="54"/>
      <c r="B41" s="55"/>
      <c r="C41" s="56"/>
      <c r="D41" s="56"/>
      <c r="E41" s="56"/>
      <c r="F41" s="56"/>
      <c r="G41" s="56"/>
      <c r="H41" s="56"/>
      <c r="I41" s="56"/>
    </row>
    <row r="42" spans="1:9" x14ac:dyDescent="0.2">
      <c r="A42" s="54" t="s">
        <v>6</v>
      </c>
      <c r="B42" s="55"/>
      <c r="C42" s="41"/>
      <c r="D42" s="41"/>
      <c r="E42" s="56"/>
      <c r="F42" s="56"/>
      <c r="G42" s="56"/>
      <c r="H42" s="56"/>
      <c r="I42" s="56"/>
    </row>
    <row r="43" spans="1:9" x14ac:dyDescent="0.2">
      <c r="A43" s="54"/>
      <c r="B43" s="55"/>
      <c r="C43" s="41"/>
      <c r="D43" s="41"/>
      <c r="E43" s="56"/>
      <c r="F43" s="56"/>
      <c r="G43" s="56"/>
      <c r="H43" s="56"/>
      <c r="I43" s="56"/>
    </row>
    <row r="44" spans="1:9" x14ac:dyDescent="0.2">
      <c r="A44" s="65" t="s">
        <v>8</v>
      </c>
      <c r="B44" s="59"/>
      <c r="C44" s="41"/>
      <c r="D44" s="41"/>
      <c r="E44" s="56"/>
      <c r="F44" s="56"/>
      <c r="G44" s="56"/>
      <c r="H44" s="56"/>
      <c r="I44" s="56"/>
    </row>
    <row r="45" spans="1:9" x14ac:dyDescent="0.2">
      <c r="A45" s="66" t="s">
        <v>9</v>
      </c>
      <c r="B45" s="67"/>
      <c r="C45" s="41"/>
      <c r="D45" s="41"/>
      <c r="E45" s="56"/>
      <c r="F45" s="56"/>
      <c r="G45" s="56"/>
      <c r="H45" s="56"/>
      <c r="I45" s="56"/>
    </row>
  </sheetData>
  <sheetProtection selectLockedCells="1"/>
  <mergeCells count="4">
    <mergeCell ref="A9:I9"/>
    <mergeCell ref="A11:I11"/>
    <mergeCell ref="A13:I13"/>
    <mergeCell ref="A18:I18"/>
  </mergeCells>
  <printOptions horizontalCentered="1"/>
  <pageMargins left="0.75" right="0.75" top="0.6" bottom="0.55000000000000004" header="0.28000000000000003" footer="0.16"/>
  <pageSetup scale="91"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zoomScaleNormal="100" workbookViewId="0">
      <selection activeCell="B25" sqref="B25"/>
    </sheetView>
  </sheetViews>
  <sheetFormatPr defaultRowHeight="12.75" x14ac:dyDescent="0.2"/>
  <cols>
    <col min="1" max="2" width="14.7109375" style="153" customWidth="1"/>
    <col min="3" max="8" width="14" style="153" customWidth="1"/>
    <col min="9" max="9" width="13.140625" style="153" customWidth="1"/>
    <col min="10" max="16384" width="9.140625" style="153"/>
  </cols>
  <sheetData>
    <row r="1" spans="1:9" x14ac:dyDescent="0.2">
      <c r="A1" s="113"/>
      <c r="B1" s="113"/>
      <c r="C1" s="113"/>
      <c r="D1" s="113"/>
      <c r="E1" s="113"/>
      <c r="F1" s="113"/>
      <c r="G1" s="113"/>
      <c r="H1" s="113"/>
      <c r="I1" s="113"/>
    </row>
    <row r="2" spans="1:9" x14ac:dyDescent="0.2">
      <c r="A2" s="113" t="s">
        <v>13</v>
      </c>
      <c r="B2" s="50" t="s">
        <v>38</v>
      </c>
      <c r="C2" s="52"/>
      <c r="D2" s="52"/>
      <c r="E2" s="114"/>
      <c r="F2" s="113"/>
      <c r="G2" s="115" t="s">
        <v>14</v>
      </c>
      <c r="H2" s="52" t="s">
        <v>54</v>
      </c>
      <c r="I2" s="52"/>
    </row>
    <row r="3" spans="1:9" x14ac:dyDescent="0.2">
      <c r="A3" s="113" t="s">
        <v>22</v>
      </c>
      <c r="B3" s="50" t="s">
        <v>39</v>
      </c>
      <c r="C3" s="52"/>
      <c r="D3" s="52"/>
      <c r="E3" s="114"/>
      <c r="F3" s="113"/>
      <c r="G3" s="115" t="s">
        <v>15</v>
      </c>
      <c r="H3" s="53" t="s">
        <v>55</v>
      </c>
      <c r="I3" s="53"/>
    </row>
    <row r="4" spans="1:9" x14ac:dyDescent="0.2">
      <c r="A4" s="113" t="s">
        <v>16</v>
      </c>
      <c r="B4" s="50" t="s">
        <v>40</v>
      </c>
      <c r="C4" s="52"/>
      <c r="D4" s="52"/>
      <c r="E4" s="114"/>
      <c r="F4" s="113"/>
      <c r="G4" s="115" t="s">
        <v>18</v>
      </c>
      <c r="H4" s="50" t="s">
        <v>42</v>
      </c>
      <c r="I4" s="52"/>
    </row>
    <row r="5" spans="1:9" x14ac:dyDescent="0.2">
      <c r="A5" s="113" t="s">
        <v>17</v>
      </c>
      <c r="B5" s="50" t="s">
        <v>48</v>
      </c>
      <c r="C5" s="53"/>
      <c r="D5" s="53"/>
      <c r="E5" s="114"/>
      <c r="F5" s="113"/>
      <c r="G5" s="115" t="s">
        <v>19</v>
      </c>
      <c r="H5" s="70" t="s">
        <v>56</v>
      </c>
      <c r="I5" s="53"/>
    </row>
    <row r="6" spans="1:9" x14ac:dyDescent="0.2">
      <c r="A6" s="113"/>
      <c r="B6" s="113"/>
      <c r="C6" s="113"/>
      <c r="D6" s="113"/>
      <c r="E6" s="113"/>
      <c r="F6" s="113"/>
      <c r="G6" s="113"/>
      <c r="H6" s="113"/>
      <c r="I6" s="113"/>
    </row>
    <row r="7" spans="1:9" x14ac:dyDescent="0.2">
      <c r="A7" s="113"/>
      <c r="B7" s="113"/>
      <c r="C7" s="113"/>
      <c r="D7" s="113"/>
      <c r="E7" s="113"/>
      <c r="F7" s="113"/>
      <c r="G7" s="113"/>
      <c r="H7" s="113"/>
      <c r="I7" s="113"/>
    </row>
    <row r="8" spans="1:9" x14ac:dyDescent="0.2">
      <c r="A8" s="113" t="s">
        <v>20</v>
      </c>
      <c r="B8" s="113"/>
      <c r="C8" s="114"/>
      <c r="D8" s="114"/>
      <c r="E8" s="114"/>
      <c r="F8" s="114"/>
      <c r="G8" s="114"/>
      <c r="H8" s="114"/>
      <c r="I8" s="114"/>
    </row>
    <row r="9" spans="1:9" x14ac:dyDescent="0.2">
      <c r="A9" s="113" t="s">
        <v>60</v>
      </c>
      <c r="B9" s="113"/>
      <c r="C9" s="114"/>
      <c r="D9" s="114"/>
      <c r="E9" s="114"/>
      <c r="F9" s="114"/>
      <c r="G9" s="114"/>
      <c r="H9" s="114"/>
      <c r="I9" s="114"/>
    </row>
    <row r="10" spans="1:9" x14ac:dyDescent="0.2">
      <c r="A10" s="113" t="s">
        <v>57</v>
      </c>
      <c r="B10" s="113"/>
      <c r="C10" s="114"/>
      <c r="D10" s="114"/>
      <c r="E10" s="114"/>
      <c r="F10" s="114"/>
      <c r="G10" s="114"/>
      <c r="H10" s="114"/>
      <c r="I10" s="114"/>
    </row>
    <row r="11" spans="1:9" x14ac:dyDescent="0.2">
      <c r="A11" s="113" t="s">
        <v>21</v>
      </c>
      <c r="B11" s="113"/>
      <c r="C11" s="114"/>
      <c r="D11" s="114"/>
      <c r="E11" s="114"/>
      <c r="F11" s="114"/>
      <c r="G11" s="114"/>
      <c r="H11" s="114"/>
      <c r="I11" s="114"/>
    </row>
    <row r="12" spans="1:9" x14ac:dyDescent="0.2">
      <c r="A12" s="84" t="s">
        <v>61</v>
      </c>
      <c r="B12" s="113"/>
      <c r="C12" s="114"/>
      <c r="D12" s="114"/>
      <c r="E12" s="114"/>
      <c r="F12" s="114"/>
      <c r="G12" s="114"/>
      <c r="H12" s="114"/>
      <c r="I12" s="114"/>
    </row>
    <row r="13" spans="1:9" x14ac:dyDescent="0.2">
      <c r="A13" s="84" t="s">
        <v>413</v>
      </c>
      <c r="B13" s="113"/>
      <c r="C13" s="114"/>
      <c r="D13" s="114"/>
      <c r="E13" s="114"/>
      <c r="F13" s="114"/>
      <c r="G13" s="114"/>
      <c r="H13" s="114"/>
      <c r="I13" s="114"/>
    </row>
    <row r="14" spans="1:9" x14ac:dyDescent="0.2">
      <c r="A14" s="113" t="s">
        <v>23</v>
      </c>
      <c r="B14" s="113"/>
      <c r="C14" s="114"/>
      <c r="D14" s="114"/>
      <c r="E14" s="114"/>
      <c r="F14" s="114"/>
      <c r="G14" s="114"/>
      <c r="H14" s="114"/>
      <c r="I14" s="114"/>
    </row>
    <row r="15" spans="1:9" x14ac:dyDescent="0.2">
      <c r="A15" s="84" t="s">
        <v>58</v>
      </c>
      <c r="B15" s="113"/>
      <c r="C15" s="114"/>
      <c r="D15" s="114"/>
      <c r="E15" s="114"/>
      <c r="F15" s="114"/>
      <c r="G15" s="114"/>
      <c r="H15" s="114"/>
      <c r="I15" s="114"/>
    </row>
    <row r="16" spans="1:9" x14ac:dyDescent="0.2">
      <c r="A16" s="84" t="s">
        <v>59</v>
      </c>
      <c r="B16" s="113"/>
      <c r="C16" s="114"/>
      <c r="D16" s="114"/>
      <c r="E16" s="114"/>
      <c r="F16" s="114"/>
      <c r="G16" s="114"/>
      <c r="H16" s="114"/>
      <c r="I16" s="114"/>
    </row>
    <row r="17" spans="1:9" x14ac:dyDescent="0.2">
      <c r="A17" s="116" t="s">
        <v>35</v>
      </c>
      <c r="B17" s="113"/>
      <c r="C17" s="114"/>
      <c r="D17" s="114"/>
      <c r="E17" s="114"/>
      <c r="F17" s="114"/>
      <c r="G17" s="114"/>
      <c r="H17" s="114"/>
      <c r="I17" s="114"/>
    </row>
    <row r="18" spans="1:9" x14ac:dyDescent="0.2">
      <c r="A18" s="113"/>
      <c r="B18" s="113"/>
      <c r="C18" s="114"/>
      <c r="D18" s="114"/>
      <c r="E18" s="114"/>
      <c r="F18" s="114"/>
      <c r="G18" s="114"/>
      <c r="H18" s="114"/>
      <c r="I18" s="114"/>
    </row>
    <row r="19" spans="1:9" x14ac:dyDescent="0.2">
      <c r="A19" s="116" t="s">
        <v>32</v>
      </c>
      <c r="B19" s="113"/>
      <c r="C19" s="114"/>
      <c r="D19" s="114"/>
      <c r="E19" s="114"/>
      <c r="F19" s="114"/>
      <c r="G19" s="114"/>
      <c r="H19" s="114"/>
      <c r="I19" s="114"/>
    </row>
    <row r="20" spans="1:9" ht="25.5" customHeight="1" x14ac:dyDescent="0.2">
      <c r="A20" s="236" t="s">
        <v>433</v>
      </c>
      <c r="B20" s="236"/>
      <c r="C20" s="236"/>
      <c r="D20" s="236"/>
      <c r="E20" s="236"/>
      <c r="F20" s="236"/>
      <c r="G20" s="236"/>
      <c r="H20" s="236"/>
      <c r="I20" s="236"/>
    </row>
    <row r="21" spans="1:9" x14ac:dyDescent="0.2">
      <c r="A21" s="228" t="s">
        <v>12</v>
      </c>
      <c r="B21" s="229"/>
      <c r="C21" s="229"/>
      <c r="D21" s="229"/>
      <c r="E21" s="229"/>
      <c r="F21" s="229"/>
      <c r="G21" s="229"/>
      <c r="H21" s="229"/>
      <c r="I21" s="230"/>
    </row>
    <row r="22" spans="1:9" x14ac:dyDescent="0.2">
      <c r="A22" s="117"/>
      <c r="B22" s="118"/>
      <c r="C22" s="119" t="s">
        <v>27</v>
      </c>
      <c r="D22" s="119" t="s">
        <v>28</v>
      </c>
      <c r="E22" s="119" t="s">
        <v>29</v>
      </c>
      <c r="F22" s="119" t="s">
        <v>30</v>
      </c>
      <c r="G22" s="119" t="s">
        <v>31</v>
      </c>
      <c r="H22" s="119" t="s">
        <v>34</v>
      </c>
      <c r="I22" s="119" t="s">
        <v>37</v>
      </c>
    </row>
    <row r="23" spans="1:9" x14ac:dyDescent="0.2">
      <c r="A23" s="117"/>
      <c r="B23" s="118"/>
      <c r="C23" s="120" t="s">
        <v>10</v>
      </c>
      <c r="D23" s="121" t="s">
        <v>10</v>
      </c>
      <c r="E23" s="120" t="s">
        <v>10</v>
      </c>
      <c r="F23" s="120" t="s">
        <v>10</v>
      </c>
      <c r="G23" s="120" t="s">
        <v>11</v>
      </c>
      <c r="H23" s="120" t="s">
        <v>11</v>
      </c>
      <c r="I23" s="120" t="s">
        <v>11</v>
      </c>
    </row>
    <row r="24" spans="1:9" x14ac:dyDescent="0.2">
      <c r="A24" s="117" t="s">
        <v>0</v>
      </c>
      <c r="B24" s="118"/>
      <c r="C24" s="123">
        <v>550000</v>
      </c>
      <c r="D24" s="122">
        <v>550000</v>
      </c>
      <c r="E24" s="122">
        <v>550000</v>
      </c>
      <c r="F24" s="122">
        <v>550000</v>
      </c>
      <c r="G24" s="122">
        <v>550000</v>
      </c>
      <c r="H24" s="122">
        <v>550000</v>
      </c>
      <c r="I24" s="122">
        <v>550000</v>
      </c>
    </row>
    <row r="25" spans="1:9" x14ac:dyDescent="0.2">
      <c r="A25" s="117" t="s">
        <v>1</v>
      </c>
      <c r="B25" s="118"/>
      <c r="C25" s="123">
        <v>414061</v>
      </c>
      <c r="D25" s="122">
        <f t="shared" ref="D25:I25" si="0">C36</f>
        <v>297176</v>
      </c>
      <c r="E25" s="122">
        <f t="shared" si="0"/>
        <v>298325</v>
      </c>
      <c r="F25" s="122">
        <f t="shared" si="0"/>
        <v>280622</v>
      </c>
      <c r="G25" s="122">
        <f t="shared" si="0"/>
        <v>514723</v>
      </c>
      <c r="H25" s="122">
        <f t="shared" si="0"/>
        <v>514723</v>
      </c>
      <c r="I25" s="122">
        <f t="shared" si="0"/>
        <v>514723</v>
      </c>
    </row>
    <row r="26" spans="1:9" x14ac:dyDescent="0.2">
      <c r="A26" s="117" t="s">
        <v>2</v>
      </c>
      <c r="B26" s="118"/>
      <c r="C26" s="123">
        <v>201022</v>
      </c>
      <c r="D26" s="122">
        <v>68828</v>
      </c>
      <c r="E26" s="122">
        <v>412</v>
      </c>
      <c r="F26" s="122">
        <v>402417</v>
      </c>
      <c r="G26" s="122">
        <v>550000</v>
      </c>
      <c r="H26" s="122">
        <v>550000</v>
      </c>
      <c r="I26" s="122">
        <v>402000</v>
      </c>
    </row>
    <row r="27" spans="1:9" x14ac:dyDescent="0.2">
      <c r="A27" s="117" t="s">
        <v>3</v>
      </c>
      <c r="B27" s="118"/>
      <c r="C27" s="123">
        <v>317907</v>
      </c>
      <c r="D27" s="122">
        <v>65679</v>
      </c>
      <c r="E27" s="122">
        <v>18115</v>
      </c>
      <c r="F27" s="123">
        <v>168316</v>
      </c>
      <c r="G27" s="122">
        <v>550000</v>
      </c>
      <c r="H27" s="122">
        <v>550000</v>
      </c>
      <c r="I27" s="122">
        <v>550000</v>
      </c>
    </row>
    <row r="28" spans="1:9" x14ac:dyDescent="0.2">
      <c r="A28" s="117"/>
      <c r="B28" s="118"/>
      <c r="C28" s="123"/>
      <c r="D28" s="122"/>
      <c r="E28" s="122"/>
      <c r="F28" s="122"/>
      <c r="G28" s="122"/>
      <c r="H28" s="122"/>
      <c r="I28" s="122"/>
    </row>
    <row r="29" spans="1:9" x14ac:dyDescent="0.2">
      <c r="A29" s="117" t="s">
        <v>4</v>
      </c>
      <c r="B29" s="53"/>
      <c r="C29" s="124"/>
      <c r="D29" s="124"/>
      <c r="E29" s="124"/>
      <c r="F29" s="124"/>
      <c r="G29" s="124"/>
      <c r="H29" s="124"/>
      <c r="I29" s="123"/>
    </row>
    <row r="30" spans="1:9" x14ac:dyDescent="0.2">
      <c r="A30" s="125" t="s">
        <v>36</v>
      </c>
      <c r="B30" s="118"/>
      <c r="C30" s="123"/>
      <c r="D30" s="126"/>
      <c r="E30" s="124"/>
      <c r="F30" s="124"/>
      <c r="G30" s="124"/>
      <c r="H30" s="124"/>
      <c r="I30" s="123"/>
    </row>
    <row r="31" spans="1:9" x14ac:dyDescent="0.2">
      <c r="A31" s="127"/>
      <c r="B31" s="128"/>
      <c r="C31" s="123"/>
      <c r="D31" s="122">
        <v>-2000</v>
      </c>
      <c r="E31" s="122">
        <v>0</v>
      </c>
      <c r="F31" s="122">
        <v>0</v>
      </c>
      <c r="G31" s="122"/>
      <c r="H31" s="122"/>
      <c r="I31" s="122"/>
    </row>
    <row r="32" spans="1:9" x14ac:dyDescent="0.2">
      <c r="A32" s="127"/>
      <c r="B32" s="128"/>
      <c r="C32" s="123"/>
      <c r="D32" s="122"/>
      <c r="E32" s="122"/>
      <c r="F32" s="122"/>
      <c r="G32" s="122"/>
      <c r="H32" s="122"/>
      <c r="I32" s="122"/>
    </row>
    <row r="33" spans="1:9" x14ac:dyDescent="0.2">
      <c r="A33" s="127"/>
      <c r="B33" s="128"/>
      <c r="C33" s="123"/>
      <c r="D33" s="122"/>
      <c r="E33" s="122"/>
      <c r="F33" s="122"/>
      <c r="G33" s="122"/>
      <c r="H33" s="122"/>
      <c r="I33" s="122"/>
    </row>
    <row r="34" spans="1:9" x14ac:dyDescent="0.2">
      <c r="A34" s="117" t="s">
        <v>5</v>
      </c>
      <c r="B34" s="118"/>
      <c r="C34" s="123">
        <f t="shared" ref="C34:I34" si="1">SUM(C31:C33)</f>
        <v>0</v>
      </c>
      <c r="D34" s="123">
        <f t="shared" si="1"/>
        <v>-2000</v>
      </c>
      <c r="E34" s="123">
        <f t="shared" si="1"/>
        <v>0</v>
      </c>
      <c r="F34" s="123">
        <f t="shared" si="1"/>
        <v>0</v>
      </c>
      <c r="G34" s="123">
        <f t="shared" si="1"/>
        <v>0</v>
      </c>
      <c r="H34" s="123">
        <f t="shared" si="1"/>
        <v>0</v>
      </c>
      <c r="I34" s="123">
        <f t="shared" si="1"/>
        <v>0</v>
      </c>
    </row>
    <row r="35" spans="1:9" x14ac:dyDescent="0.2">
      <c r="A35" s="117"/>
      <c r="B35" s="118"/>
      <c r="C35" s="123"/>
      <c r="D35" s="122"/>
      <c r="E35" s="122"/>
      <c r="F35" s="122"/>
      <c r="G35" s="122"/>
      <c r="H35" s="122"/>
      <c r="I35" s="122"/>
    </row>
    <row r="36" spans="1:9" x14ac:dyDescent="0.2">
      <c r="A36" s="117" t="s">
        <v>7</v>
      </c>
      <c r="B36" s="118"/>
      <c r="C36" s="123">
        <f>+C25+C26-C27+C34</f>
        <v>297176</v>
      </c>
      <c r="D36" s="123">
        <f t="shared" ref="D36:I36" si="2">+D25+D26-D27+D34</f>
        <v>298325</v>
      </c>
      <c r="E36" s="123">
        <f>+E25+E26-E27+E34</f>
        <v>280622</v>
      </c>
      <c r="F36" s="123">
        <f t="shared" si="2"/>
        <v>514723</v>
      </c>
      <c r="G36" s="123">
        <f>+G25+G26-G27+G34</f>
        <v>514723</v>
      </c>
      <c r="H36" s="123">
        <f>+H25+H26-H27+H34</f>
        <v>514723</v>
      </c>
      <c r="I36" s="123">
        <f t="shared" si="2"/>
        <v>366723</v>
      </c>
    </row>
    <row r="37" spans="1:9" x14ac:dyDescent="0.2">
      <c r="A37" s="127"/>
      <c r="B37" s="128"/>
      <c r="C37" s="129"/>
      <c r="D37" s="130"/>
      <c r="E37" s="130"/>
      <c r="F37" s="122"/>
      <c r="G37" s="122"/>
      <c r="H37" s="122"/>
      <c r="I37" s="122"/>
    </row>
    <row r="38" spans="1:9" x14ac:dyDescent="0.2">
      <c r="A38" s="117" t="s">
        <v>24</v>
      </c>
      <c r="B38" s="118"/>
      <c r="C38" s="129">
        <v>118582</v>
      </c>
      <c r="D38" s="130">
        <v>0</v>
      </c>
      <c r="E38" s="130">
        <v>0</v>
      </c>
      <c r="F38" s="122">
        <v>140286</v>
      </c>
      <c r="G38" s="122"/>
      <c r="H38" s="122"/>
      <c r="I38" s="122"/>
    </row>
    <row r="39" spans="1:9" x14ac:dyDescent="0.2">
      <c r="A39" s="127"/>
      <c r="B39" s="128"/>
      <c r="C39" s="129"/>
      <c r="D39" s="130"/>
      <c r="E39" s="130"/>
      <c r="F39" s="122"/>
      <c r="G39" s="122"/>
      <c r="H39" s="122"/>
      <c r="I39" s="122"/>
    </row>
    <row r="40" spans="1:9" x14ac:dyDescent="0.2">
      <c r="A40" s="117" t="s">
        <v>25</v>
      </c>
      <c r="B40" s="131"/>
      <c r="C40" s="132">
        <f>C36-C38</f>
        <v>178594</v>
      </c>
      <c r="D40" s="132">
        <f t="shared" ref="D40:I40" si="3">D36-D38</f>
        <v>298325</v>
      </c>
      <c r="E40" s="132">
        <f t="shared" si="3"/>
        <v>280622</v>
      </c>
      <c r="F40" s="133">
        <f t="shared" si="3"/>
        <v>374437</v>
      </c>
      <c r="G40" s="133">
        <f t="shared" si="3"/>
        <v>514723</v>
      </c>
      <c r="H40" s="133">
        <f t="shared" si="3"/>
        <v>514723</v>
      </c>
      <c r="I40" s="133">
        <f t="shared" si="3"/>
        <v>366723</v>
      </c>
    </row>
    <row r="41" spans="1:9" x14ac:dyDescent="0.2">
      <c r="A41" s="135"/>
      <c r="B41" s="135"/>
      <c r="C41" s="136"/>
      <c r="D41" s="136"/>
      <c r="E41" s="136"/>
      <c r="F41" s="136"/>
      <c r="G41" s="136"/>
      <c r="H41" s="136"/>
      <c r="I41" s="136"/>
    </row>
    <row r="42" spans="1:9" x14ac:dyDescent="0.2">
      <c r="A42" s="142" t="s">
        <v>26</v>
      </c>
      <c r="B42" s="52"/>
      <c r="C42" s="143"/>
      <c r="D42" s="143"/>
      <c r="E42" s="143"/>
      <c r="F42" s="143"/>
      <c r="G42" s="143"/>
      <c r="H42" s="143"/>
      <c r="I42" s="143"/>
    </row>
    <row r="43" spans="1:9" x14ac:dyDescent="0.2">
      <c r="A43" s="144" t="s">
        <v>33</v>
      </c>
      <c r="B43" s="128"/>
      <c r="C43" s="130"/>
      <c r="D43" s="130"/>
      <c r="E43" s="130"/>
      <c r="F43" s="130"/>
      <c r="G43" s="130"/>
      <c r="H43" s="130"/>
      <c r="I43" s="130"/>
    </row>
    <row r="44" spans="1:9" x14ac:dyDescent="0.2">
      <c r="A44" s="117"/>
      <c r="B44" s="118"/>
      <c r="C44" s="122"/>
      <c r="D44" s="122"/>
      <c r="E44" s="122"/>
      <c r="F44" s="122"/>
      <c r="G44" s="122"/>
      <c r="H44" s="122"/>
      <c r="I44" s="122"/>
    </row>
    <row r="45" spans="1:9" x14ac:dyDescent="0.2">
      <c r="A45" s="117" t="s">
        <v>6</v>
      </c>
      <c r="B45" s="118"/>
      <c r="C45" s="122"/>
      <c r="D45" s="122"/>
      <c r="E45" s="122"/>
      <c r="F45" s="122"/>
      <c r="G45" s="122"/>
      <c r="H45" s="122"/>
      <c r="I45" s="122"/>
    </row>
    <row r="46" spans="1:9" x14ac:dyDescent="0.2">
      <c r="A46" s="117"/>
      <c r="B46" s="118"/>
      <c r="C46" s="122"/>
      <c r="D46" s="122"/>
      <c r="E46" s="122"/>
      <c r="F46" s="122"/>
      <c r="G46" s="122"/>
      <c r="H46" s="122"/>
      <c r="I46" s="122"/>
    </row>
    <row r="47" spans="1:9" x14ac:dyDescent="0.2">
      <c r="A47" s="65" t="s">
        <v>8</v>
      </c>
      <c r="B47" s="59"/>
      <c r="C47" s="41"/>
      <c r="D47" s="41"/>
      <c r="E47" s="56"/>
      <c r="F47" s="56"/>
      <c r="G47" s="56"/>
      <c r="H47" s="56"/>
      <c r="I47" s="56"/>
    </row>
    <row r="48" spans="1:9" x14ac:dyDescent="0.2">
      <c r="A48" s="66" t="s">
        <v>9</v>
      </c>
      <c r="B48" s="67"/>
      <c r="C48" s="41"/>
      <c r="D48" s="41"/>
      <c r="E48" s="56"/>
      <c r="F48" s="56"/>
      <c r="G48" s="56"/>
      <c r="H48" s="56"/>
      <c r="I48" s="56"/>
    </row>
  </sheetData>
  <sheetProtection selectLockedCells="1"/>
  <mergeCells count="2">
    <mergeCell ref="A21:I21"/>
    <mergeCell ref="A20:I20"/>
  </mergeCells>
  <phoneticPr fontId="3" type="noConversion"/>
  <printOptions horizontalCentered="1"/>
  <pageMargins left="0.75" right="0.75" top="0.6" bottom="0.55000000000000004" header="0.28000000000000003" footer="0.16"/>
  <pageSetup scale="85"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zoomScaleNormal="100" workbookViewId="0">
      <selection activeCell="B25" sqref="B25"/>
    </sheetView>
  </sheetViews>
  <sheetFormatPr defaultRowHeight="12.75" x14ac:dyDescent="0.2"/>
  <cols>
    <col min="1" max="2" width="14.7109375" style="30" customWidth="1"/>
    <col min="3" max="8" width="14" style="30" customWidth="1"/>
    <col min="9" max="9" width="13.140625" style="30" customWidth="1"/>
    <col min="10" max="16384" width="9.140625" style="30"/>
  </cols>
  <sheetData>
    <row r="1" spans="1:9" x14ac:dyDescent="0.2">
      <c r="A1" s="48"/>
      <c r="B1" s="48"/>
      <c r="C1" s="48"/>
      <c r="D1" s="48"/>
      <c r="E1" s="48"/>
      <c r="F1" s="48"/>
      <c r="G1" s="48"/>
      <c r="H1" s="48"/>
      <c r="I1" s="48"/>
    </row>
    <row r="2" spans="1:9" x14ac:dyDescent="0.2">
      <c r="A2" s="48" t="s">
        <v>13</v>
      </c>
      <c r="B2" s="46" t="s">
        <v>38</v>
      </c>
      <c r="C2" s="79"/>
      <c r="D2" s="79"/>
      <c r="E2" s="80"/>
      <c r="F2" s="48"/>
      <c r="G2" s="81" t="s">
        <v>14</v>
      </c>
      <c r="H2" s="79" t="s">
        <v>145</v>
      </c>
      <c r="I2" s="79"/>
    </row>
    <row r="3" spans="1:9" x14ac:dyDescent="0.2">
      <c r="A3" s="48" t="s">
        <v>22</v>
      </c>
      <c r="B3" s="46" t="s">
        <v>146</v>
      </c>
      <c r="C3" s="79"/>
      <c r="D3" s="79"/>
      <c r="E3" s="80"/>
      <c r="F3" s="48"/>
      <c r="G3" s="81" t="s">
        <v>15</v>
      </c>
      <c r="H3" s="82" t="s">
        <v>147</v>
      </c>
      <c r="I3" s="82"/>
    </row>
    <row r="4" spans="1:9" x14ac:dyDescent="0.2">
      <c r="A4" s="48" t="s">
        <v>16</v>
      </c>
      <c r="B4" s="46" t="s">
        <v>148</v>
      </c>
      <c r="C4" s="79"/>
      <c r="D4" s="79"/>
      <c r="E4" s="80"/>
      <c r="F4" s="48"/>
      <c r="G4" s="81" t="s">
        <v>18</v>
      </c>
      <c r="H4" s="46" t="s">
        <v>42</v>
      </c>
      <c r="I4" s="79"/>
    </row>
    <row r="5" spans="1:9" x14ac:dyDescent="0.2">
      <c r="A5" s="48" t="s">
        <v>17</v>
      </c>
      <c r="B5" s="46" t="s">
        <v>157</v>
      </c>
      <c r="C5" s="82"/>
      <c r="D5" s="82"/>
      <c r="E5" s="80"/>
      <c r="F5" s="48"/>
      <c r="G5" s="81" t="s">
        <v>19</v>
      </c>
      <c r="H5" s="47" t="s">
        <v>158</v>
      </c>
      <c r="I5" s="82"/>
    </row>
    <row r="6" spans="1:9" x14ac:dyDescent="0.2">
      <c r="A6" s="48"/>
      <c r="B6" s="48"/>
      <c r="C6" s="48"/>
      <c r="D6" s="48"/>
      <c r="E6" s="48"/>
      <c r="F6" s="48"/>
      <c r="G6" s="48"/>
      <c r="H6" s="48"/>
      <c r="I6" s="48"/>
    </row>
    <row r="7" spans="1:9" x14ac:dyDescent="0.2">
      <c r="A7" s="48"/>
      <c r="B7" s="48"/>
      <c r="C7" s="48"/>
      <c r="D7" s="48"/>
      <c r="E7" s="48"/>
      <c r="F7" s="48"/>
      <c r="G7" s="48"/>
      <c r="H7" s="48"/>
      <c r="I7" s="48"/>
    </row>
    <row r="8" spans="1:9" x14ac:dyDescent="0.2">
      <c r="A8" s="48" t="s">
        <v>20</v>
      </c>
      <c r="B8" s="48"/>
      <c r="C8" s="80"/>
      <c r="D8" s="80"/>
      <c r="E8" s="80"/>
      <c r="F8" s="80"/>
      <c r="G8" s="80"/>
      <c r="H8" s="80"/>
      <c r="I8" s="80"/>
    </row>
    <row r="9" spans="1:9" ht="27" customHeight="1" x14ac:dyDescent="0.2">
      <c r="A9" s="220" t="s">
        <v>159</v>
      </c>
      <c r="B9" s="220"/>
      <c r="C9" s="220"/>
      <c r="D9" s="220"/>
      <c r="E9" s="220"/>
      <c r="F9" s="220"/>
      <c r="G9" s="220"/>
      <c r="H9" s="220"/>
      <c r="I9" s="220"/>
    </row>
    <row r="10" spans="1:9" x14ac:dyDescent="0.2">
      <c r="A10" s="48" t="s">
        <v>21</v>
      </c>
      <c r="B10" s="48"/>
      <c r="C10" s="80"/>
      <c r="D10" s="80"/>
      <c r="E10" s="80"/>
      <c r="F10" s="80"/>
      <c r="G10" s="80"/>
      <c r="H10" s="80"/>
      <c r="I10" s="80"/>
    </row>
    <row r="11" spans="1:9" x14ac:dyDescent="0.2">
      <c r="A11" s="48" t="s">
        <v>153</v>
      </c>
      <c r="B11" s="48"/>
      <c r="C11" s="80"/>
      <c r="D11" s="80"/>
      <c r="E11" s="80"/>
      <c r="F11" s="80"/>
      <c r="G11" s="80"/>
      <c r="H11" s="80"/>
      <c r="I11" s="80"/>
    </row>
    <row r="12" spans="1:9" x14ac:dyDescent="0.2">
      <c r="A12" s="48" t="s">
        <v>23</v>
      </c>
      <c r="B12" s="48"/>
      <c r="C12" s="80"/>
      <c r="D12" s="80"/>
      <c r="E12" s="80"/>
      <c r="F12" s="80"/>
      <c r="G12" s="80"/>
      <c r="H12" s="80"/>
      <c r="I12" s="80"/>
    </row>
    <row r="13" spans="1:9" ht="26.25" customHeight="1" x14ac:dyDescent="0.2">
      <c r="A13" s="220" t="s">
        <v>160</v>
      </c>
      <c r="B13" s="220"/>
      <c r="C13" s="220"/>
      <c r="D13" s="220"/>
      <c r="E13" s="220"/>
      <c r="F13" s="220"/>
      <c r="G13" s="220"/>
      <c r="H13" s="220"/>
      <c r="I13" s="220"/>
    </row>
    <row r="14" spans="1:9" x14ac:dyDescent="0.2">
      <c r="A14" s="85" t="s">
        <v>35</v>
      </c>
      <c r="B14" s="48"/>
      <c r="C14" s="80"/>
      <c r="D14" s="80"/>
      <c r="E14" s="80"/>
      <c r="F14" s="80"/>
      <c r="G14" s="80"/>
      <c r="H14" s="80"/>
      <c r="I14" s="80"/>
    </row>
    <row r="15" spans="1:9" x14ac:dyDescent="0.2">
      <c r="A15" s="48"/>
      <c r="B15" s="48"/>
      <c r="C15" s="80"/>
      <c r="D15" s="80"/>
      <c r="E15" s="80"/>
      <c r="F15" s="80"/>
      <c r="G15" s="80"/>
      <c r="H15" s="80"/>
      <c r="I15" s="80"/>
    </row>
    <row r="16" spans="1:9" x14ac:dyDescent="0.2">
      <c r="A16" s="85" t="s">
        <v>32</v>
      </c>
      <c r="B16" s="48"/>
      <c r="C16" s="80"/>
      <c r="D16" s="80"/>
      <c r="E16" s="80"/>
      <c r="F16" s="80"/>
      <c r="G16" s="80"/>
      <c r="H16" s="80"/>
      <c r="I16" s="80"/>
    </row>
    <row r="17" spans="1:9" x14ac:dyDescent="0.2">
      <c r="A17" s="80" t="s">
        <v>161</v>
      </c>
      <c r="B17" s="80"/>
      <c r="C17" s="80"/>
      <c r="D17" s="80"/>
      <c r="E17" s="80"/>
      <c r="F17" s="80"/>
      <c r="G17" s="80"/>
      <c r="H17" s="80"/>
      <c r="I17" s="80"/>
    </row>
    <row r="18" spans="1:9" x14ac:dyDescent="0.2">
      <c r="A18" s="209" t="s">
        <v>12</v>
      </c>
      <c r="B18" s="210"/>
      <c r="C18" s="210"/>
      <c r="D18" s="210"/>
      <c r="E18" s="210"/>
      <c r="F18" s="210"/>
      <c r="G18" s="210"/>
      <c r="H18" s="210"/>
      <c r="I18" s="211"/>
    </row>
    <row r="19" spans="1:9" x14ac:dyDescent="0.2">
      <c r="A19" s="86"/>
      <c r="B19" s="87"/>
      <c r="C19" s="88" t="s">
        <v>27</v>
      </c>
      <c r="D19" s="88" t="s">
        <v>28</v>
      </c>
      <c r="E19" s="88" t="s">
        <v>29</v>
      </c>
      <c r="F19" s="88" t="s">
        <v>30</v>
      </c>
      <c r="G19" s="88" t="s">
        <v>31</v>
      </c>
      <c r="H19" s="88" t="s">
        <v>34</v>
      </c>
      <c r="I19" s="88" t="s">
        <v>37</v>
      </c>
    </row>
    <row r="20" spans="1:9" x14ac:dyDescent="0.2">
      <c r="A20" s="86"/>
      <c r="B20" s="87"/>
      <c r="C20" s="89" t="s">
        <v>10</v>
      </c>
      <c r="D20" s="90" t="s">
        <v>10</v>
      </c>
      <c r="E20" s="89" t="s">
        <v>10</v>
      </c>
      <c r="F20" s="89" t="s">
        <v>10</v>
      </c>
      <c r="G20" s="89" t="s">
        <v>11</v>
      </c>
      <c r="H20" s="89" t="s">
        <v>11</v>
      </c>
      <c r="I20" s="89" t="s">
        <v>11</v>
      </c>
    </row>
    <row r="21" spans="1:9" x14ac:dyDescent="0.2">
      <c r="A21" s="86" t="s">
        <v>0</v>
      </c>
      <c r="B21" s="87"/>
      <c r="C21" s="91"/>
      <c r="D21" s="68"/>
      <c r="E21" s="68">
        <v>955475</v>
      </c>
      <c r="F21" s="68">
        <v>955475</v>
      </c>
      <c r="G21" s="68">
        <v>955475</v>
      </c>
      <c r="H21" s="68">
        <v>955475</v>
      </c>
      <c r="I21" s="68">
        <v>955475</v>
      </c>
    </row>
    <row r="22" spans="1:9" x14ac:dyDescent="0.2">
      <c r="A22" s="86" t="s">
        <v>1</v>
      </c>
      <c r="B22" s="87"/>
      <c r="C22" s="91"/>
      <c r="D22" s="68">
        <f t="shared" ref="D22:I22" si="0">C33</f>
        <v>0</v>
      </c>
      <c r="E22" s="68">
        <f t="shared" si="0"/>
        <v>0</v>
      </c>
      <c r="F22" s="68">
        <f t="shared" si="0"/>
        <v>642453</v>
      </c>
      <c r="G22" s="68">
        <f t="shared" si="0"/>
        <v>690632</v>
      </c>
      <c r="H22" s="68">
        <f t="shared" si="0"/>
        <v>696108</v>
      </c>
      <c r="I22" s="68">
        <f t="shared" si="0"/>
        <v>701583</v>
      </c>
    </row>
    <row r="23" spans="1:9" x14ac:dyDescent="0.2">
      <c r="A23" s="86" t="s">
        <v>2</v>
      </c>
      <c r="B23" s="87"/>
      <c r="C23" s="91"/>
      <c r="D23" s="68"/>
      <c r="E23" s="68">
        <v>0</v>
      </c>
      <c r="F23" s="68">
        <v>4985</v>
      </c>
      <c r="G23" s="68">
        <v>0</v>
      </c>
      <c r="H23" s="68">
        <v>0</v>
      </c>
      <c r="I23" s="68">
        <v>0</v>
      </c>
    </row>
    <row r="24" spans="1:9" x14ac:dyDescent="0.2">
      <c r="A24" s="86" t="s">
        <v>3</v>
      </c>
      <c r="B24" s="87"/>
      <c r="C24" s="91"/>
      <c r="D24" s="68"/>
      <c r="E24" s="68">
        <v>313022</v>
      </c>
      <c r="F24" s="91">
        <v>912282</v>
      </c>
      <c r="G24" s="68">
        <v>950000</v>
      </c>
      <c r="H24" s="68">
        <v>950000</v>
      </c>
      <c r="I24" s="68">
        <v>950000</v>
      </c>
    </row>
    <row r="25" spans="1:9" x14ac:dyDescent="0.2">
      <c r="A25" s="86"/>
      <c r="B25" s="87"/>
      <c r="C25" s="91"/>
      <c r="D25" s="68"/>
      <c r="E25" s="68"/>
      <c r="F25" s="68"/>
      <c r="G25" s="68"/>
      <c r="H25" s="68"/>
      <c r="I25" s="68"/>
    </row>
    <row r="26" spans="1:9" x14ac:dyDescent="0.2">
      <c r="A26" s="86" t="s">
        <v>4</v>
      </c>
      <c r="B26" s="82"/>
      <c r="C26" s="92"/>
      <c r="D26" s="92"/>
      <c r="E26" s="92"/>
      <c r="F26" s="92"/>
      <c r="G26" s="92"/>
      <c r="H26" s="92"/>
      <c r="I26" s="91"/>
    </row>
    <row r="27" spans="1:9" x14ac:dyDescent="0.2">
      <c r="A27" s="93" t="s">
        <v>36</v>
      </c>
      <c r="B27" s="87"/>
      <c r="C27" s="91"/>
      <c r="D27" s="94"/>
      <c r="E27" s="92"/>
      <c r="F27" s="92"/>
      <c r="G27" s="92"/>
      <c r="H27" s="92"/>
      <c r="I27" s="91"/>
    </row>
    <row r="28" spans="1:9" x14ac:dyDescent="0.2">
      <c r="A28" s="95" t="s">
        <v>327</v>
      </c>
      <c r="B28" s="96"/>
      <c r="C28" s="91"/>
      <c r="D28" s="68"/>
      <c r="E28" s="68">
        <v>955475</v>
      </c>
      <c r="F28" s="68">
        <v>955476</v>
      </c>
      <c r="G28" s="68">
        <v>477738</v>
      </c>
      <c r="H28" s="68">
        <v>955475</v>
      </c>
      <c r="I28" s="68">
        <v>955475</v>
      </c>
    </row>
    <row r="29" spans="1:9" x14ac:dyDescent="0.2">
      <c r="A29" s="95" t="s">
        <v>328</v>
      </c>
      <c r="B29" s="96"/>
      <c r="C29" s="91"/>
      <c r="D29" s="68"/>
      <c r="E29" s="68"/>
      <c r="F29" s="68"/>
      <c r="G29" s="68">
        <v>477738</v>
      </c>
      <c r="H29" s="68"/>
      <c r="I29" s="68"/>
    </row>
    <row r="30" spans="1:9" x14ac:dyDescent="0.2">
      <c r="A30" s="95"/>
      <c r="B30" s="96"/>
      <c r="C30" s="91"/>
      <c r="D30" s="68"/>
      <c r="E30" s="68"/>
      <c r="F30" s="68"/>
      <c r="G30" s="68"/>
      <c r="H30" s="68"/>
      <c r="I30" s="68"/>
    </row>
    <row r="31" spans="1:9" x14ac:dyDescent="0.2">
      <c r="A31" s="86" t="s">
        <v>5</v>
      </c>
      <c r="B31" s="87"/>
      <c r="C31" s="91">
        <f t="shared" ref="C31:I31" si="1">SUM(C28:C30)</f>
        <v>0</v>
      </c>
      <c r="D31" s="91">
        <f t="shared" si="1"/>
        <v>0</v>
      </c>
      <c r="E31" s="91">
        <f t="shared" si="1"/>
        <v>955475</v>
      </c>
      <c r="F31" s="91">
        <f t="shared" si="1"/>
        <v>955476</v>
      </c>
      <c r="G31" s="91">
        <f t="shared" si="1"/>
        <v>955476</v>
      </c>
      <c r="H31" s="91">
        <f t="shared" si="1"/>
        <v>955475</v>
      </c>
      <c r="I31" s="91">
        <f t="shared" si="1"/>
        <v>955475</v>
      </c>
    </row>
    <row r="32" spans="1:9" x14ac:dyDescent="0.2">
      <c r="A32" s="86"/>
      <c r="B32" s="87"/>
      <c r="C32" s="91"/>
      <c r="D32" s="68"/>
      <c r="E32" s="68"/>
      <c r="F32" s="68"/>
      <c r="G32" s="68"/>
      <c r="H32" s="68"/>
      <c r="I32" s="68"/>
    </row>
    <row r="33" spans="1:9" x14ac:dyDescent="0.2">
      <c r="A33" s="86" t="s">
        <v>7</v>
      </c>
      <c r="B33" s="87"/>
      <c r="C33" s="91">
        <f>+C22+C23-C24+C31</f>
        <v>0</v>
      </c>
      <c r="D33" s="91">
        <f t="shared" ref="D33:I33" si="2">+D22+D23-D24+D31</f>
        <v>0</v>
      </c>
      <c r="E33" s="91">
        <f>+E22+E23-E24+E31</f>
        <v>642453</v>
      </c>
      <c r="F33" s="91">
        <f t="shared" si="2"/>
        <v>690632</v>
      </c>
      <c r="G33" s="91">
        <f>+G22+G23-G24+G31</f>
        <v>696108</v>
      </c>
      <c r="H33" s="91">
        <f>+H22+H23-H24+H31</f>
        <v>701583</v>
      </c>
      <c r="I33" s="91">
        <f t="shared" si="2"/>
        <v>707058</v>
      </c>
    </row>
    <row r="34" spans="1:9" x14ac:dyDescent="0.2">
      <c r="A34" s="95"/>
      <c r="B34" s="96"/>
      <c r="C34" s="97"/>
      <c r="D34" s="69"/>
      <c r="E34" s="69"/>
      <c r="F34" s="68"/>
      <c r="G34" s="68"/>
      <c r="H34" s="68"/>
      <c r="I34" s="68"/>
    </row>
    <row r="35" spans="1:9" x14ac:dyDescent="0.2">
      <c r="A35" s="86" t="s">
        <v>24</v>
      </c>
      <c r="B35" s="87"/>
      <c r="C35" s="97"/>
      <c r="D35" s="69"/>
      <c r="E35" s="69">
        <v>642453</v>
      </c>
      <c r="F35" s="68">
        <v>656792</v>
      </c>
      <c r="G35" s="68">
        <v>696107</v>
      </c>
      <c r="H35" s="68">
        <v>701582</v>
      </c>
      <c r="I35" s="68">
        <v>707057</v>
      </c>
    </row>
    <row r="36" spans="1:9" x14ac:dyDescent="0.2">
      <c r="A36" s="95"/>
      <c r="B36" s="96"/>
      <c r="C36" s="97"/>
      <c r="D36" s="69"/>
      <c r="E36" s="69"/>
      <c r="F36" s="68"/>
      <c r="G36" s="68"/>
      <c r="H36" s="68"/>
      <c r="I36" s="68"/>
    </row>
    <row r="37" spans="1:9" x14ac:dyDescent="0.2">
      <c r="A37" s="86" t="s">
        <v>25</v>
      </c>
      <c r="B37" s="98"/>
      <c r="C37" s="99">
        <f>C33-C35</f>
        <v>0</v>
      </c>
      <c r="D37" s="99">
        <f t="shared" ref="D37:I37" si="3">D33-D35</f>
        <v>0</v>
      </c>
      <c r="E37" s="99">
        <f t="shared" si="3"/>
        <v>0</v>
      </c>
      <c r="F37" s="100">
        <f t="shared" si="3"/>
        <v>33840</v>
      </c>
      <c r="G37" s="100">
        <f t="shared" si="3"/>
        <v>1</v>
      </c>
      <c r="H37" s="100">
        <f t="shared" si="3"/>
        <v>1</v>
      </c>
      <c r="I37" s="100">
        <f t="shared" si="3"/>
        <v>1</v>
      </c>
    </row>
    <row r="38" spans="1:9" x14ac:dyDescent="0.2">
      <c r="A38" s="101"/>
      <c r="B38" s="101"/>
      <c r="C38" s="102"/>
      <c r="D38" s="102"/>
      <c r="E38" s="102"/>
      <c r="F38" s="102"/>
      <c r="G38" s="102"/>
      <c r="H38" s="102"/>
      <c r="I38" s="102"/>
    </row>
    <row r="39" spans="1:9" x14ac:dyDescent="0.2">
      <c r="A39" s="103" t="s">
        <v>26</v>
      </c>
      <c r="B39" s="79"/>
      <c r="C39" s="104"/>
      <c r="D39" s="104"/>
      <c r="E39" s="104"/>
      <c r="F39" s="104"/>
      <c r="G39" s="104"/>
      <c r="H39" s="104"/>
      <c r="I39" s="104"/>
    </row>
    <row r="40" spans="1:9" x14ac:dyDescent="0.2">
      <c r="A40" s="105" t="s">
        <v>33</v>
      </c>
      <c r="B40" s="96"/>
      <c r="C40" s="69"/>
      <c r="D40" s="69"/>
      <c r="E40" s="69"/>
      <c r="F40" s="69"/>
      <c r="G40" s="69"/>
      <c r="H40" s="69"/>
      <c r="I40" s="69"/>
    </row>
    <row r="41" spans="1:9" x14ac:dyDescent="0.2">
      <c r="A41" s="86"/>
      <c r="B41" s="87"/>
      <c r="C41" s="68"/>
      <c r="D41" s="68"/>
      <c r="E41" s="68"/>
      <c r="F41" s="68"/>
      <c r="G41" s="68"/>
      <c r="H41" s="68"/>
      <c r="I41" s="68"/>
    </row>
    <row r="42" spans="1:9" x14ac:dyDescent="0.2">
      <c r="A42" s="86" t="s">
        <v>6</v>
      </c>
      <c r="B42" s="87"/>
      <c r="C42" s="68"/>
      <c r="D42" s="68"/>
      <c r="E42" s="68"/>
      <c r="F42" s="68"/>
      <c r="G42" s="68"/>
      <c r="H42" s="68"/>
      <c r="I42" s="68"/>
    </row>
    <row r="43" spans="1:9" x14ac:dyDescent="0.2">
      <c r="A43" s="86"/>
      <c r="B43" s="87"/>
      <c r="C43" s="68"/>
      <c r="D43" s="68"/>
      <c r="E43" s="68"/>
      <c r="F43" s="68"/>
      <c r="G43" s="68"/>
      <c r="H43" s="68"/>
      <c r="I43" s="68"/>
    </row>
    <row r="44" spans="1:9" x14ac:dyDescent="0.2">
      <c r="A44" s="106" t="s">
        <v>8</v>
      </c>
      <c r="B44" s="98"/>
      <c r="C44" s="68"/>
      <c r="D44" s="68"/>
      <c r="E44" s="68"/>
      <c r="F44" s="68"/>
      <c r="G44" s="68"/>
      <c r="H44" s="68"/>
      <c r="I44" s="68"/>
    </row>
    <row r="45" spans="1:9" x14ac:dyDescent="0.2">
      <c r="A45" s="107" t="s">
        <v>9</v>
      </c>
      <c r="B45" s="108"/>
      <c r="C45" s="68"/>
      <c r="D45" s="68"/>
      <c r="E45" s="68"/>
      <c r="F45" s="68"/>
      <c r="G45" s="68"/>
      <c r="H45" s="68"/>
      <c r="I45" s="68"/>
    </row>
  </sheetData>
  <sheetProtection selectLockedCells="1"/>
  <mergeCells count="3">
    <mergeCell ref="A9:I9"/>
    <mergeCell ref="A13:I13"/>
    <mergeCell ref="A18:I18"/>
  </mergeCells>
  <printOptions horizontalCentered="1"/>
  <pageMargins left="0.75" right="0.75" top="0.6" bottom="0.55000000000000004" header="0.28000000000000003" footer="0.16"/>
  <pageSetup scale="91"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zoomScaleNormal="100" workbookViewId="0">
      <selection activeCell="W25" sqref="W25"/>
    </sheetView>
  </sheetViews>
  <sheetFormatPr defaultRowHeight="12.75" x14ac:dyDescent="0.2"/>
  <cols>
    <col min="1" max="2" width="14.7109375" style="153" customWidth="1"/>
    <col min="3" max="8" width="14" style="153" customWidth="1"/>
    <col min="9" max="9" width="13.140625" style="153" customWidth="1"/>
    <col min="10" max="16384" width="9.140625" style="153"/>
  </cols>
  <sheetData>
    <row r="1" spans="1:10" x14ac:dyDescent="0.2">
      <c r="A1" s="113"/>
      <c r="B1" s="113"/>
      <c r="C1" s="113"/>
      <c r="D1" s="113"/>
      <c r="E1" s="113"/>
      <c r="F1" s="113"/>
      <c r="G1" s="113"/>
      <c r="H1" s="113"/>
      <c r="I1" s="113"/>
    </row>
    <row r="2" spans="1:10" x14ac:dyDescent="0.2">
      <c r="A2" s="113" t="s">
        <v>13</v>
      </c>
      <c r="B2" s="52" t="s">
        <v>38</v>
      </c>
      <c r="C2" s="52"/>
      <c r="D2" s="52"/>
      <c r="E2" s="114"/>
      <c r="F2" s="113"/>
      <c r="G2" s="115" t="s">
        <v>14</v>
      </c>
      <c r="H2" s="52" t="s">
        <v>162</v>
      </c>
      <c r="I2" s="52"/>
    </row>
    <row r="3" spans="1:10" x14ac:dyDescent="0.2">
      <c r="A3" s="113" t="s">
        <v>22</v>
      </c>
      <c r="B3" s="50" t="s">
        <v>163</v>
      </c>
      <c r="C3" s="52"/>
      <c r="D3" s="52"/>
      <c r="E3" s="114"/>
      <c r="F3" s="113"/>
      <c r="G3" s="115" t="s">
        <v>15</v>
      </c>
      <c r="H3" s="53" t="s">
        <v>164</v>
      </c>
      <c r="I3" s="53"/>
    </row>
    <row r="4" spans="1:10" x14ac:dyDescent="0.2">
      <c r="A4" s="113" t="s">
        <v>16</v>
      </c>
      <c r="B4" s="50" t="s">
        <v>180</v>
      </c>
      <c r="C4" s="52"/>
      <c r="D4" s="52"/>
      <c r="E4" s="114"/>
      <c r="F4" s="113"/>
      <c r="G4" s="115" t="s">
        <v>18</v>
      </c>
      <c r="H4" s="50" t="s">
        <v>166</v>
      </c>
      <c r="I4" s="52"/>
    </row>
    <row r="5" spans="1:10" x14ac:dyDescent="0.2">
      <c r="A5" s="113" t="s">
        <v>17</v>
      </c>
      <c r="B5" s="50" t="s">
        <v>167</v>
      </c>
      <c r="C5" s="53"/>
      <c r="D5" s="53"/>
      <c r="E5" s="114"/>
      <c r="F5" s="113"/>
      <c r="G5" s="115" t="s">
        <v>19</v>
      </c>
      <c r="H5" s="70" t="s">
        <v>181</v>
      </c>
      <c r="I5" s="53"/>
    </row>
    <row r="6" spans="1:10" x14ac:dyDescent="0.2">
      <c r="A6" s="113"/>
      <c r="B6" s="113"/>
      <c r="C6" s="113"/>
      <c r="D6" s="113"/>
      <c r="E6" s="113"/>
      <c r="F6" s="113"/>
      <c r="G6" s="113"/>
      <c r="H6" s="113"/>
      <c r="I6" s="113"/>
    </row>
    <row r="7" spans="1:10" x14ac:dyDescent="0.2">
      <c r="A7" s="113"/>
      <c r="B7" s="113"/>
      <c r="C7" s="113"/>
      <c r="D7" s="113"/>
      <c r="E7" s="113"/>
      <c r="F7" s="113"/>
      <c r="G7" s="113"/>
      <c r="H7" s="113"/>
      <c r="I7" s="113"/>
    </row>
    <row r="8" spans="1:10" x14ac:dyDescent="0.2">
      <c r="A8" s="113" t="s">
        <v>20</v>
      </c>
      <c r="B8" s="113"/>
      <c r="C8" s="114"/>
      <c r="D8" s="114"/>
      <c r="E8" s="114"/>
      <c r="F8" s="114"/>
      <c r="G8" s="114"/>
      <c r="H8" s="114"/>
      <c r="I8" s="114"/>
    </row>
    <row r="9" spans="1:10" ht="15" customHeight="1" x14ac:dyDescent="0.2">
      <c r="A9" s="113" t="s">
        <v>182</v>
      </c>
      <c r="B9" s="113"/>
      <c r="C9" s="114"/>
      <c r="D9" s="114"/>
      <c r="E9" s="114"/>
      <c r="F9" s="114"/>
      <c r="G9" s="114"/>
      <c r="H9" s="114"/>
      <c r="I9" s="114"/>
      <c r="J9" s="150"/>
    </row>
    <row r="10" spans="1:10" x14ac:dyDescent="0.2">
      <c r="A10" s="113" t="s">
        <v>21</v>
      </c>
      <c r="B10" s="113"/>
      <c r="C10" s="114"/>
      <c r="D10" s="114"/>
      <c r="E10" s="114"/>
      <c r="F10" s="114"/>
      <c r="G10" s="114"/>
      <c r="H10" s="114"/>
      <c r="I10" s="114"/>
    </row>
    <row r="11" spans="1:10" x14ac:dyDescent="0.2">
      <c r="A11" s="116" t="s">
        <v>435</v>
      </c>
      <c r="B11" s="113"/>
      <c r="C11" s="114"/>
      <c r="D11" s="114"/>
      <c r="E11" s="114"/>
      <c r="F11" s="114"/>
      <c r="G11" s="114"/>
      <c r="H11" s="114"/>
      <c r="I11" s="114"/>
    </row>
    <row r="12" spans="1:10" x14ac:dyDescent="0.2">
      <c r="A12" s="113" t="s">
        <v>23</v>
      </c>
      <c r="B12" s="113"/>
      <c r="C12" s="114"/>
      <c r="D12" s="114"/>
      <c r="E12" s="114"/>
      <c r="F12" s="114"/>
      <c r="G12" s="114"/>
      <c r="H12" s="114"/>
      <c r="I12" s="114"/>
    </row>
    <row r="13" spans="1:10" x14ac:dyDescent="0.2">
      <c r="A13" s="113" t="s">
        <v>183</v>
      </c>
      <c r="B13" s="113"/>
      <c r="C13" s="114"/>
      <c r="D13" s="114"/>
      <c r="E13" s="114"/>
      <c r="F13" s="114"/>
      <c r="G13" s="114"/>
      <c r="H13" s="114"/>
      <c r="I13" s="114"/>
    </row>
    <row r="14" spans="1:10" x14ac:dyDescent="0.2">
      <c r="A14" s="116" t="s">
        <v>35</v>
      </c>
      <c r="B14" s="113"/>
      <c r="C14" s="114"/>
      <c r="D14" s="114"/>
      <c r="E14" s="114"/>
      <c r="F14" s="114"/>
      <c r="G14" s="114"/>
      <c r="H14" s="114"/>
      <c r="I14" s="114"/>
    </row>
    <row r="15" spans="1:10" x14ac:dyDescent="0.2">
      <c r="A15" s="113" t="s">
        <v>184</v>
      </c>
      <c r="B15" s="113"/>
      <c r="C15" s="114"/>
      <c r="D15" s="114"/>
      <c r="E15" s="114"/>
      <c r="F15" s="114"/>
      <c r="G15" s="114"/>
      <c r="H15" s="114"/>
      <c r="I15" s="114"/>
    </row>
    <row r="16" spans="1:10" x14ac:dyDescent="0.2">
      <c r="A16" s="116" t="s">
        <v>32</v>
      </c>
      <c r="B16" s="113"/>
      <c r="C16" s="114"/>
      <c r="D16" s="114"/>
      <c r="E16" s="114"/>
      <c r="F16" s="114"/>
      <c r="G16" s="114"/>
      <c r="H16" s="114"/>
      <c r="I16" s="114"/>
    </row>
    <row r="17" spans="1:9" x14ac:dyDescent="0.2">
      <c r="A17" s="114" t="s">
        <v>185</v>
      </c>
      <c r="B17" s="114"/>
      <c r="C17" s="114"/>
      <c r="D17" s="114"/>
      <c r="E17" s="114"/>
      <c r="F17" s="114"/>
      <c r="G17" s="114"/>
      <c r="H17" s="114"/>
      <c r="I17" s="114"/>
    </row>
    <row r="18" spans="1:9" x14ac:dyDescent="0.2">
      <c r="A18" s="114" t="s">
        <v>186</v>
      </c>
      <c r="B18" s="114"/>
      <c r="C18" s="114"/>
      <c r="D18" s="114"/>
      <c r="E18" s="114"/>
      <c r="F18" s="114"/>
      <c r="G18" s="114"/>
      <c r="H18" s="114"/>
      <c r="I18" s="114"/>
    </row>
    <row r="19" spans="1:9" x14ac:dyDescent="0.2">
      <c r="A19" s="114" t="s">
        <v>187</v>
      </c>
      <c r="B19" s="114"/>
      <c r="C19" s="114"/>
      <c r="D19" s="114"/>
      <c r="E19" s="114"/>
      <c r="F19" s="114"/>
      <c r="G19" s="114"/>
      <c r="H19" s="114"/>
      <c r="I19" s="114"/>
    </row>
    <row r="20" spans="1:9" x14ac:dyDescent="0.2">
      <c r="A20" s="114" t="s">
        <v>188</v>
      </c>
      <c r="B20" s="114"/>
      <c r="C20" s="114"/>
      <c r="D20" s="114"/>
      <c r="E20" s="114"/>
      <c r="F20" s="114"/>
      <c r="G20" s="114"/>
      <c r="H20" s="114"/>
      <c r="I20" s="114"/>
    </row>
    <row r="21" spans="1:9" x14ac:dyDescent="0.2">
      <c r="A21" s="228" t="s">
        <v>12</v>
      </c>
      <c r="B21" s="229"/>
      <c r="C21" s="229"/>
      <c r="D21" s="229"/>
      <c r="E21" s="229"/>
      <c r="F21" s="229"/>
      <c r="G21" s="229"/>
      <c r="H21" s="229"/>
      <c r="I21" s="230"/>
    </row>
    <row r="22" spans="1:9" x14ac:dyDescent="0.2">
      <c r="A22" s="117"/>
      <c r="B22" s="118"/>
      <c r="C22" s="119" t="s">
        <v>27</v>
      </c>
      <c r="D22" s="119" t="s">
        <v>28</v>
      </c>
      <c r="E22" s="119" t="s">
        <v>29</v>
      </c>
      <c r="F22" s="119" t="s">
        <v>30</v>
      </c>
      <c r="G22" s="119" t="s">
        <v>31</v>
      </c>
      <c r="H22" s="119" t="s">
        <v>34</v>
      </c>
      <c r="I22" s="119" t="s">
        <v>37</v>
      </c>
    </row>
    <row r="23" spans="1:9" x14ac:dyDescent="0.2">
      <c r="A23" s="117"/>
      <c r="B23" s="118"/>
      <c r="C23" s="120" t="s">
        <v>10</v>
      </c>
      <c r="D23" s="121" t="s">
        <v>10</v>
      </c>
      <c r="E23" s="120" t="s">
        <v>10</v>
      </c>
      <c r="F23" s="120" t="s">
        <v>10</v>
      </c>
      <c r="G23" s="120" t="s">
        <v>11</v>
      </c>
      <c r="H23" s="120" t="s">
        <v>11</v>
      </c>
      <c r="I23" s="120" t="s">
        <v>11</v>
      </c>
    </row>
    <row r="24" spans="1:9" x14ac:dyDescent="0.2">
      <c r="A24" s="117" t="s">
        <v>0</v>
      </c>
      <c r="B24" s="118"/>
      <c r="C24" s="123"/>
      <c r="D24" s="122"/>
      <c r="E24" s="122">
        <v>622101</v>
      </c>
      <c r="F24" s="122">
        <v>632143</v>
      </c>
      <c r="G24" s="122">
        <v>700122</v>
      </c>
      <c r="H24" s="122">
        <v>700122</v>
      </c>
      <c r="I24" s="122">
        <v>700122</v>
      </c>
    </row>
    <row r="25" spans="1:9" x14ac:dyDescent="0.2">
      <c r="A25" s="117" t="s">
        <v>1</v>
      </c>
      <c r="B25" s="118"/>
      <c r="C25" s="123"/>
      <c r="D25" s="122">
        <f t="shared" ref="D25:I25" si="0">C36</f>
        <v>0</v>
      </c>
      <c r="E25" s="122">
        <v>0</v>
      </c>
      <c r="F25" s="122">
        <f t="shared" si="0"/>
        <v>255243</v>
      </c>
      <c r="G25" s="122">
        <f t="shared" si="0"/>
        <v>417626</v>
      </c>
      <c r="H25" s="122">
        <f t="shared" si="0"/>
        <v>317052</v>
      </c>
      <c r="I25" s="122">
        <f t="shared" si="0"/>
        <v>317052</v>
      </c>
    </row>
    <row r="26" spans="1:9" x14ac:dyDescent="0.2">
      <c r="A26" s="117" t="s">
        <v>2</v>
      </c>
      <c r="B26" s="118"/>
      <c r="C26" s="123"/>
      <c r="D26" s="122"/>
      <c r="E26" s="122">
        <v>0</v>
      </c>
      <c r="F26" s="122">
        <v>2786</v>
      </c>
      <c r="G26" s="122">
        <v>0</v>
      </c>
      <c r="H26" s="122">
        <v>0</v>
      </c>
      <c r="I26" s="122">
        <v>0</v>
      </c>
    </row>
    <row r="27" spans="1:9" x14ac:dyDescent="0.2">
      <c r="A27" s="117" t="s">
        <v>3</v>
      </c>
      <c r="B27" s="118"/>
      <c r="C27" s="123"/>
      <c r="D27" s="122"/>
      <c r="E27" s="122">
        <v>366858</v>
      </c>
      <c r="F27" s="123">
        <v>472546</v>
      </c>
      <c r="G27" s="122">
        <v>800696</v>
      </c>
      <c r="H27" s="122">
        <v>700122</v>
      </c>
      <c r="I27" s="122">
        <v>700122</v>
      </c>
    </row>
    <row r="28" spans="1:9" x14ac:dyDescent="0.2">
      <c r="A28" s="117"/>
      <c r="B28" s="118"/>
      <c r="C28" s="123"/>
      <c r="D28" s="122"/>
      <c r="E28" s="122"/>
      <c r="F28" s="122"/>
      <c r="G28" s="122"/>
      <c r="H28" s="122"/>
      <c r="I28" s="122"/>
    </row>
    <row r="29" spans="1:9" x14ac:dyDescent="0.2">
      <c r="A29" s="117" t="s">
        <v>4</v>
      </c>
      <c r="B29" s="53"/>
      <c r="C29" s="124"/>
      <c r="D29" s="124"/>
      <c r="E29" s="124"/>
      <c r="F29" s="124"/>
      <c r="G29" s="124"/>
      <c r="H29" s="124"/>
      <c r="I29" s="123"/>
    </row>
    <row r="30" spans="1:9" x14ac:dyDescent="0.2">
      <c r="A30" s="125" t="s">
        <v>36</v>
      </c>
      <c r="B30" s="118"/>
      <c r="C30" s="123"/>
      <c r="D30" s="126"/>
      <c r="E30" s="124"/>
      <c r="F30" s="124"/>
      <c r="G30" s="124"/>
      <c r="H30" s="124"/>
      <c r="I30" s="123"/>
    </row>
    <row r="31" spans="1:9" x14ac:dyDescent="0.2">
      <c r="A31" s="127" t="s">
        <v>327</v>
      </c>
      <c r="B31" s="128"/>
      <c r="C31" s="123"/>
      <c r="D31" s="122"/>
      <c r="E31" s="122">
        <v>622101</v>
      </c>
      <c r="F31" s="122">
        <v>261071</v>
      </c>
      <c r="G31" s="122">
        <v>700122</v>
      </c>
      <c r="H31" s="122">
        <v>700122</v>
      </c>
      <c r="I31" s="122">
        <v>700122</v>
      </c>
    </row>
    <row r="32" spans="1:9" x14ac:dyDescent="0.2">
      <c r="A32" s="127" t="s">
        <v>328</v>
      </c>
      <c r="B32" s="128"/>
      <c r="C32" s="123"/>
      <c r="D32" s="122"/>
      <c r="E32" s="122"/>
      <c r="F32" s="122">
        <v>371072</v>
      </c>
      <c r="G32" s="122"/>
      <c r="H32" s="122"/>
      <c r="I32" s="122"/>
    </row>
    <row r="33" spans="1:9" x14ac:dyDescent="0.2">
      <c r="A33" s="127"/>
      <c r="B33" s="128"/>
      <c r="C33" s="123"/>
      <c r="D33" s="122"/>
      <c r="E33" s="122"/>
      <c r="F33" s="122"/>
      <c r="G33" s="122"/>
      <c r="H33" s="122"/>
      <c r="I33" s="122"/>
    </row>
    <row r="34" spans="1:9" x14ac:dyDescent="0.2">
      <c r="A34" s="117" t="s">
        <v>5</v>
      </c>
      <c r="B34" s="118"/>
      <c r="C34" s="123">
        <f t="shared" ref="C34:I34" si="1">SUM(C31:C33)</f>
        <v>0</v>
      </c>
      <c r="D34" s="123">
        <f t="shared" si="1"/>
        <v>0</v>
      </c>
      <c r="E34" s="123">
        <f t="shared" si="1"/>
        <v>622101</v>
      </c>
      <c r="F34" s="123">
        <f t="shared" si="1"/>
        <v>632143</v>
      </c>
      <c r="G34" s="123">
        <f t="shared" si="1"/>
        <v>700122</v>
      </c>
      <c r="H34" s="123">
        <f t="shared" si="1"/>
        <v>700122</v>
      </c>
      <c r="I34" s="123">
        <f t="shared" si="1"/>
        <v>700122</v>
      </c>
    </row>
    <row r="35" spans="1:9" x14ac:dyDescent="0.2">
      <c r="A35" s="117"/>
      <c r="B35" s="118"/>
      <c r="C35" s="123"/>
      <c r="D35" s="122"/>
      <c r="E35" s="122"/>
      <c r="F35" s="122"/>
      <c r="G35" s="122"/>
      <c r="H35" s="122"/>
      <c r="I35" s="122"/>
    </row>
    <row r="36" spans="1:9" x14ac:dyDescent="0.2">
      <c r="A36" s="117" t="s">
        <v>7</v>
      </c>
      <c r="B36" s="118"/>
      <c r="C36" s="123">
        <f>+C25+C26-C27+C34</f>
        <v>0</v>
      </c>
      <c r="D36" s="123">
        <f t="shared" ref="D36:I36" si="2">+D25+D26-D27+D34</f>
        <v>0</v>
      </c>
      <c r="E36" s="123">
        <f>+E25+E26-E27+E34</f>
        <v>255243</v>
      </c>
      <c r="F36" s="123">
        <f t="shared" si="2"/>
        <v>417626</v>
      </c>
      <c r="G36" s="123">
        <f>+G25+G26-G27+G34</f>
        <v>317052</v>
      </c>
      <c r="H36" s="123">
        <f>+H25+H26-H27+H34</f>
        <v>317052</v>
      </c>
      <c r="I36" s="123">
        <f t="shared" si="2"/>
        <v>317052</v>
      </c>
    </row>
    <row r="37" spans="1:9" x14ac:dyDescent="0.2">
      <c r="A37" s="127"/>
      <c r="B37" s="128"/>
      <c r="C37" s="129"/>
      <c r="D37" s="130"/>
      <c r="E37" s="130"/>
      <c r="F37" s="122"/>
      <c r="G37" s="122"/>
      <c r="H37" s="122"/>
      <c r="I37" s="122"/>
    </row>
    <row r="38" spans="1:9" x14ac:dyDescent="0.2">
      <c r="A38" s="117" t="s">
        <v>24</v>
      </c>
      <c r="B38" s="118"/>
      <c r="C38" s="129"/>
      <c r="D38" s="130"/>
      <c r="E38" s="130">
        <v>64169</v>
      </c>
      <c r="F38" s="122">
        <v>100574</v>
      </c>
      <c r="G38" s="122"/>
      <c r="H38" s="122"/>
      <c r="I38" s="122"/>
    </row>
    <row r="39" spans="1:9" x14ac:dyDescent="0.2">
      <c r="A39" s="127"/>
      <c r="B39" s="128"/>
      <c r="C39" s="129"/>
      <c r="D39" s="130"/>
      <c r="E39" s="130"/>
      <c r="F39" s="122"/>
      <c r="G39" s="122"/>
      <c r="H39" s="122"/>
      <c r="I39" s="122"/>
    </row>
    <row r="40" spans="1:9" x14ac:dyDescent="0.2">
      <c r="A40" s="117" t="s">
        <v>25</v>
      </c>
      <c r="B40" s="131"/>
      <c r="C40" s="132">
        <f>C36-C38</f>
        <v>0</v>
      </c>
      <c r="D40" s="132">
        <f t="shared" ref="D40:I40" si="3">D36-D38</f>
        <v>0</v>
      </c>
      <c r="E40" s="132">
        <f t="shared" si="3"/>
        <v>191074</v>
      </c>
      <c r="F40" s="133">
        <f t="shared" si="3"/>
        <v>317052</v>
      </c>
      <c r="G40" s="133">
        <f t="shared" si="3"/>
        <v>317052</v>
      </c>
      <c r="H40" s="133">
        <f t="shared" si="3"/>
        <v>317052</v>
      </c>
      <c r="I40" s="133">
        <f t="shared" si="3"/>
        <v>317052</v>
      </c>
    </row>
    <row r="41" spans="1:9" x14ac:dyDescent="0.2">
      <c r="A41" s="135"/>
      <c r="B41" s="135"/>
      <c r="C41" s="136"/>
      <c r="D41" s="136"/>
      <c r="E41" s="136"/>
      <c r="F41" s="136"/>
      <c r="G41" s="136"/>
      <c r="H41" s="136"/>
      <c r="I41" s="136"/>
    </row>
    <row r="42" spans="1:9" x14ac:dyDescent="0.2">
      <c r="A42" s="142" t="s">
        <v>26</v>
      </c>
      <c r="B42" s="52"/>
      <c r="C42" s="143"/>
      <c r="D42" s="143"/>
      <c r="E42" s="143"/>
      <c r="F42" s="143"/>
      <c r="G42" s="143"/>
      <c r="H42" s="143"/>
      <c r="I42" s="143"/>
    </row>
    <row r="43" spans="1:9" x14ac:dyDescent="0.2">
      <c r="A43" s="144" t="s">
        <v>33</v>
      </c>
      <c r="B43" s="128"/>
      <c r="C43" s="130"/>
      <c r="D43" s="130"/>
      <c r="E43" s="130"/>
      <c r="F43" s="130"/>
      <c r="G43" s="130"/>
      <c r="H43" s="130"/>
      <c r="I43" s="130"/>
    </row>
    <row r="44" spans="1:9" x14ac:dyDescent="0.2">
      <c r="A44" s="117"/>
      <c r="B44" s="118"/>
      <c r="C44" s="122"/>
      <c r="D44" s="122"/>
      <c r="E44" s="122"/>
      <c r="F44" s="122"/>
      <c r="G44" s="122"/>
      <c r="H44" s="122"/>
      <c r="I44" s="122"/>
    </row>
    <row r="45" spans="1:9" x14ac:dyDescent="0.2">
      <c r="A45" s="117" t="s">
        <v>6</v>
      </c>
      <c r="B45" s="118"/>
      <c r="C45" s="122"/>
      <c r="D45" s="122"/>
      <c r="E45" s="122"/>
      <c r="F45" s="122"/>
      <c r="G45" s="122"/>
      <c r="H45" s="122"/>
      <c r="I45" s="122"/>
    </row>
    <row r="46" spans="1:9" x14ac:dyDescent="0.2">
      <c r="A46" s="117"/>
      <c r="B46" s="118"/>
      <c r="C46" s="122"/>
      <c r="D46" s="122"/>
      <c r="E46" s="122"/>
      <c r="F46" s="122"/>
      <c r="G46" s="122"/>
      <c r="H46" s="122"/>
      <c r="I46" s="122"/>
    </row>
    <row r="47" spans="1:9" x14ac:dyDescent="0.2">
      <c r="A47" s="65" t="s">
        <v>8</v>
      </c>
      <c r="B47" s="59"/>
      <c r="C47" s="41"/>
      <c r="D47" s="41"/>
      <c r="E47" s="56"/>
      <c r="F47" s="56"/>
      <c r="G47" s="56"/>
      <c r="H47" s="56"/>
      <c r="I47" s="56"/>
    </row>
    <row r="48" spans="1:9" x14ac:dyDescent="0.2">
      <c r="A48" s="66" t="s">
        <v>9</v>
      </c>
      <c r="B48" s="67"/>
      <c r="C48" s="41"/>
      <c r="D48" s="41"/>
      <c r="E48" s="56"/>
      <c r="F48" s="56"/>
      <c r="G48" s="56"/>
      <c r="H48" s="56"/>
      <c r="I48" s="56"/>
    </row>
  </sheetData>
  <sheetProtection selectLockedCells="1"/>
  <mergeCells count="1">
    <mergeCell ref="A21:I21"/>
  </mergeCells>
  <printOptions horizontalCentered="1"/>
  <pageMargins left="0.75" right="0.75" top="0.6" bottom="0.55000000000000004" header="0.28000000000000003" footer="0.16"/>
  <pageSetup scale="89"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45"/>
  <sheetViews>
    <sheetView zoomScaleNormal="100" workbookViewId="0">
      <selection activeCell="A12" sqref="A12"/>
    </sheetView>
  </sheetViews>
  <sheetFormatPr defaultColWidth="9.140625" defaultRowHeight="12.75" x14ac:dyDescent="0.2"/>
  <cols>
    <col min="1" max="2" width="14.7109375" style="40" customWidth="1"/>
    <col min="3" max="8" width="14" style="40" customWidth="1"/>
    <col min="9" max="9" width="13.140625" style="40" customWidth="1"/>
    <col min="10" max="10" width="9.140625" style="40"/>
    <col min="11" max="11" width="68.5703125" style="40" customWidth="1"/>
    <col min="12" max="16384" width="9.140625" style="40"/>
  </cols>
  <sheetData>
    <row r="2" spans="1:10" x14ac:dyDescent="0.2">
      <c r="A2" s="40" t="s">
        <v>13</v>
      </c>
      <c r="B2" s="154" t="s">
        <v>38</v>
      </c>
      <c r="C2" s="155"/>
      <c r="D2" s="155"/>
      <c r="E2" s="176"/>
      <c r="G2" s="177" t="s">
        <v>14</v>
      </c>
      <c r="H2" s="154" t="s">
        <v>391</v>
      </c>
      <c r="I2" s="155"/>
    </row>
    <row r="3" spans="1:10" x14ac:dyDescent="0.2">
      <c r="A3" s="40" t="s">
        <v>22</v>
      </c>
      <c r="B3" s="154" t="s">
        <v>392</v>
      </c>
      <c r="C3" s="155"/>
      <c r="D3" s="155"/>
      <c r="E3" s="176"/>
      <c r="G3" s="177" t="s">
        <v>15</v>
      </c>
      <c r="H3" s="156" t="s">
        <v>406</v>
      </c>
      <c r="I3" s="157"/>
    </row>
    <row r="4" spans="1:10" x14ac:dyDescent="0.2">
      <c r="A4" s="40" t="s">
        <v>16</v>
      </c>
      <c r="B4" s="154" t="s">
        <v>407</v>
      </c>
      <c r="C4" s="155"/>
      <c r="D4" s="155"/>
      <c r="E4" s="176"/>
      <c r="G4" s="177" t="s">
        <v>18</v>
      </c>
      <c r="H4" s="154" t="s">
        <v>42</v>
      </c>
      <c r="I4" s="155"/>
    </row>
    <row r="5" spans="1:10" x14ac:dyDescent="0.2">
      <c r="A5" s="40" t="s">
        <v>17</v>
      </c>
      <c r="B5" s="154"/>
      <c r="C5" s="157"/>
      <c r="D5" s="157"/>
      <c r="E5" s="176"/>
      <c r="G5" s="177" t="s">
        <v>19</v>
      </c>
      <c r="H5" s="156" t="s">
        <v>408</v>
      </c>
      <c r="I5" s="157"/>
    </row>
    <row r="8" spans="1:10" x14ac:dyDescent="0.2">
      <c r="A8" s="40" t="s">
        <v>20</v>
      </c>
      <c r="C8" s="176"/>
      <c r="D8" s="176"/>
      <c r="E8" s="176"/>
      <c r="F8" s="176"/>
      <c r="G8" s="176"/>
      <c r="H8" s="176"/>
      <c r="I8" s="176"/>
    </row>
    <row r="9" spans="1:10" ht="16.5" customHeight="1" x14ac:dyDescent="0.2">
      <c r="A9" s="213" t="s">
        <v>409</v>
      </c>
      <c r="B9" s="213"/>
      <c r="C9" s="213"/>
      <c r="D9" s="213"/>
      <c r="E9" s="213"/>
      <c r="F9" s="213"/>
      <c r="G9" s="213"/>
      <c r="H9" s="213"/>
      <c r="I9" s="213"/>
      <c r="J9" s="151"/>
    </row>
    <row r="10" spans="1:10" x14ac:dyDescent="0.2">
      <c r="A10" s="40" t="s">
        <v>21</v>
      </c>
      <c r="C10" s="176"/>
      <c r="D10" s="176"/>
      <c r="E10" s="176"/>
      <c r="F10" s="176"/>
      <c r="G10" s="176"/>
      <c r="H10" s="176"/>
      <c r="I10" s="176"/>
    </row>
    <row r="11" spans="1:10" x14ac:dyDescent="0.2">
      <c r="A11" s="237" t="s">
        <v>436</v>
      </c>
      <c r="B11" s="237"/>
      <c r="C11" s="237"/>
      <c r="D11" s="237"/>
      <c r="E11" s="237"/>
      <c r="F11" s="237"/>
      <c r="G11" s="237"/>
      <c r="H11" s="237"/>
      <c r="I11" s="237"/>
    </row>
    <row r="12" spans="1:10" x14ac:dyDescent="0.2">
      <c r="A12" s="40" t="s">
        <v>23</v>
      </c>
      <c r="C12" s="176"/>
      <c r="D12" s="176"/>
      <c r="E12" s="176"/>
      <c r="F12" s="176"/>
      <c r="G12" s="176"/>
      <c r="H12" s="176"/>
      <c r="I12" s="176"/>
    </row>
    <row r="13" spans="1:10" x14ac:dyDescent="0.2">
      <c r="A13" s="197"/>
      <c r="C13" s="176"/>
      <c r="D13" s="176"/>
      <c r="E13" s="176"/>
      <c r="F13" s="176"/>
      <c r="G13" s="176"/>
      <c r="H13" s="176"/>
      <c r="I13" s="176"/>
    </row>
    <row r="14" spans="1:10" x14ac:dyDescent="0.2">
      <c r="A14" s="178" t="s">
        <v>35</v>
      </c>
      <c r="C14" s="176"/>
      <c r="D14" s="176"/>
      <c r="E14" s="176"/>
      <c r="F14" s="176"/>
      <c r="G14" s="176"/>
      <c r="H14" s="176"/>
      <c r="I14" s="176"/>
    </row>
    <row r="15" spans="1:10" x14ac:dyDescent="0.2">
      <c r="C15" s="176"/>
      <c r="D15" s="176"/>
      <c r="E15" s="176"/>
      <c r="F15" s="176"/>
      <c r="G15" s="176"/>
      <c r="H15" s="176"/>
      <c r="I15" s="176"/>
    </row>
    <row r="16" spans="1:10" x14ac:dyDescent="0.2">
      <c r="A16" s="178" t="s">
        <v>32</v>
      </c>
      <c r="C16" s="176"/>
      <c r="D16" s="176"/>
      <c r="E16" s="176"/>
      <c r="F16" s="176"/>
      <c r="G16" s="176"/>
      <c r="H16" s="176"/>
      <c r="I16" s="176"/>
    </row>
    <row r="17" spans="1:11" x14ac:dyDescent="0.2">
      <c r="A17" s="176" t="s">
        <v>410</v>
      </c>
      <c r="B17" s="176"/>
      <c r="C17" s="176"/>
      <c r="D17" s="176"/>
      <c r="E17" s="176"/>
      <c r="F17" s="176"/>
      <c r="G17" s="176"/>
      <c r="H17" s="176"/>
      <c r="I17" s="176"/>
    </row>
    <row r="18" spans="1:11" x14ac:dyDescent="0.2">
      <c r="A18" s="238" t="s">
        <v>12</v>
      </c>
      <c r="B18" s="239"/>
      <c r="C18" s="239"/>
      <c r="D18" s="239"/>
      <c r="E18" s="239"/>
      <c r="F18" s="239"/>
      <c r="G18" s="239"/>
      <c r="H18" s="239"/>
      <c r="I18" s="240"/>
    </row>
    <row r="19" spans="1:11" x14ac:dyDescent="0.2">
      <c r="A19" s="164"/>
      <c r="B19" s="168"/>
      <c r="C19" s="181" t="s">
        <v>27</v>
      </c>
      <c r="D19" s="181" t="s">
        <v>28</v>
      </c>
      <c r="E19" s="181" t="s">
        <v>29</v>
      </c>
      <c r="F19" s="181" t="s">
        <v>30</v>
      </c>
      <c r="G19" s="181" t="s">
        <v>31</v>
      </c>
      <c r="H19" s="181" t="s">
        <v>34</v>
      </c>
      <c r="I19" s="181" t="s">
        <v>37</v>
      </c>
    </row>
    <row r="20" spans="1:11" x14ac:dyDescent="0.2">
      <c r="A20" s="164"/>
      <c r="B20" s="168"/>
      <c r="C20" s="182" t="s">
        <v>10</v>
      </c>
      <c r="D20" s="183" t="s">
        <v>10</v>
      </c>
      <c r="E20" s="182" t="s">
        <v>10</v>
      </c>
      <c r="F20" s="182" t="s">
        <v>10</v>
      </c>
      <c r="G20" s="182" t="s">
        <v>11</v>
      </c>
      <c r="H20" s="182" t="s">
        <v>11</v>
      </c>
      <c r="I20" s="182" t="s">
        <v>11</v>
      </c>
    </row>
    <row r="21" spans="1:11" x14ac:dyDescent="0.2">
      <c r="A21" s="164" t="s">
        <v>0</v>
      </c>
      <c r="B21" s="168"/>
      <c r="C21" s="166"/>
      <c r="D21" s="41"/>
      <c r="E21" s="22">
        <v>584216</v>
      </c>
      <c r="F21" s="41">
        <v>584216</v>
      </c>
      <c r="G21" s="196">
        <v>697085</v>
      </c>
      <c r="H21" s="196">
        <v>697085</v>
      </c>
      <c r="I21" s="196">
        <v>697085</v>
      </c>
      <c r="K21" s="184"/>
    </row>
    <row r="22" spans="1:11" x14ac:dyDescent="0.2">
      <c r="A22" s="164" t="s">
        <v>1</v>
      </c>
      <c r="B22" s="168"/>
      <c r="C22" s="166"/>
      <c r="D22" s="41"/>
      <c r="E22" s="22">
        <f t="shared" ref="E22:I22" si="0">D33</f>
        <v>0</v>
      </c>
      <c r="F22" s="22">
        <f t="shared" si="0"/>
        <v>0</v>
      </c>
      <c r="G22" s="22">
        <f t="shared" si="0"/>
        <v>146054</v>
      </c>
      <c r="H22" s="22">
        <f t="shared" si="0"/>
        <v>0</v>
      </c>
      <c r="I22" s="22">
        <f t="shared" si="0"/>
        <v>0</v>
      </c>
    </row>
    <row r="23" spans="1:11" x14ac:dyDescent="0.2">
      <c r="A23" s="164" t="s">
        <v>2</v>
      </c>
      <c r="B23" s="168"/>
      <c r="C23" s="166"/>
      <c r="D23" s="41"/>
      <c r="E23" s="22">
        <v>0</v>
      </c>
      <c r="F23" s="41">
        <v>0</v>
      </c>
      <c r="G23" s="41">
        <v>0</v>
      </c>
      <c r="H23" s="41"/>
      <c r="I23" s="41">
        <v>0</v>
      </c>
    </row>
    <row r="24" spans="1:11" x14ac:dyDescent="0.2">
      <c r="A24" s="164" t="s">
        <v>3</v>
      </c>
      <c r="B24" s="168"/>
      <c r="C24" s="166"/>
      <c r="D24" s="41"/>
      <c r="E24" s="25">
        <v>584216</v>
      </c>
      <c r="F24" s="166">
        <v>438162</v>
      </c>
      <c r="G24" s="41">
        <v>843139</v>
      </c>
      <c r="H24" s="41">
        <v>697085</v>
      </c>
      <c r="I24" s="41">
        <v>697085</v>
      </c>
    </row>
    <row r="25" spans="1:11" x14ac:dyDescent="0.2">
      <c r="A25" s="164"/>
      <c r="B25" s="168"/>
      <c r="C25" s="166"/>
      <c r="D25" s="41"/>
      <c r="E25" s="41"/>
      <c r="F25" s="41"/>
      <c r="G25" s="41"/>
      <c r="H25" s="41"/>
      <c r="I25" s="41"/>
    </row>
    <row r="26" spans="1:11" x14ac:dyDescent="0.2">
      <c r="A26" s="164" t="s">
        <v>4</v>
      </c>
      <c r="B26" s="157"/>
      <c r="C26" s="165"/>
      <c r="D26" s="165"/>
      <c r="E26" s="165"/>
      <c r="F26" s="165"/>
      <c r="G26" s="165"/>
      <c r="H26" s="165"/>
      <c r="I26" s="166"/>
    </row>
    <row r="27" spans="1:11" x14ac:dyDescent="0.2">
      <c r="A27" s="167" t="s">
        <v>36</v>
      </c>
      <c r="B27" s="168"/>
      <c r="C27" s="166"/>
      <c r="D27" s="169"/>
      <c r="E27" s="165"/>
      <c r="F27" s="165"/>
      <c r="G27" s="165"/>
      <c r="H27" s="165"/>
      <c r="I27" s="166"/>
    </row>
    <row r="28" spans="1:11" x14ac:dyDescent="0.2">
      <c r="A28" s="170"/>
      <c r="B28" s="171"/>
      <c r="C28" s="166"/>
      <c r="D28" s="41"/>
      <c r="E28" s="41">
        <v>584216</v>
      </c>
      <c r="F28" s="41">
        <v>584216</v>
      </c>
      <c r="G28" s="41">
        <v>697085</v>
      </c>
      <c r="H28" s="41">
        <v>697085</v>
      </c>
      <c r="I28" s="41">
        <v>697085</v>
      </c>
    </row>
    <row r="29" spans="1:11" x14ac:dyDescent="0.2">
      <c r="A29" s="170"/>
      <c r="B29" s="171"/>
      <c r="C29" s="166"/>
      <c r="D29" s="41"/>
      <c r="E29" s="41"/>
      <c r="F29" s="41"/>
      <c r="G29" s="41"/>
      <c r="H29" s="41"/>
      <c r="I29" s="41"/>
    </row>
    <row r="30" spans="1:11" x14ac:dyDescent="0.2">
      <c r="A30" s="170"/>
      <c r="B30" s="171"/>
      <c r="C30" s="166"/>
      <c r="D30" s="41"/>
      <c r="E30" s="41"/>
      <c r="F30" s="41"/>
      <c r="G30" s="41"/>
      <c r="H30" s="41"/>
      <c r="I30" s="41"/>
    </row>
    <row r="31" spans="1:11" x14ac:dyDescent="0.2">
      <c r="A31" s="164" t="s">
        <v>5</v>
      </c>
      <c r="B31" s="168"/>
      <c r="C31" s="166">
        <f t="shared" ref="C31:I31" si="1">SUM(C28:C30)</f>
        <v>0</v>
      </c>
      <c r="D31" s="166">
        <f t="shared" si="1"/>
        <v>0</v>
      </c>
      <c r="E31" s="166">
        <f t="shared" si="1"/>
        <v>584216</v>
      </c>
      <c r="F31" s="166">
        <f t="shared" si="1"/>
        <v>584216</v>
      </c>
      <c r="G31" s="166">
        <f t="shared" si="1"/>
        <v>697085</v>
      </c>
      <c r="H31" s="166">
        <f t="shared" si="1"/>
        <v>697085</v>
      </c>
      <c r="I31" s="166">
        <f t="shared" si="1"/>
        <v>697085</v>
      </c>
    </row>
    <row r="32" spans="1:11" x14ac:dyDescent="0.2">
      <c r="A32" s="164"/>
      <c r="B32" s="168"/>
      <c r="C32" s="166"/>
      <c r="D32" s="41"/>
      <c r="E32" s="41"/>
      <c r="F32" s="41"/>
      <c r="G32" s="41"/>
      <c r="H32" s="41"/>
      <c r="I32" s="41"/>
    </row>
    <row r="33" spans="1:9" x14ac:dyDescent="0.2">
      <c r="A33" s="164" t="s">
        <v>7</v>
      </c>
      <c r="B33" s="168"/>
      <c r="C33" s="166">
        <f>+C22+C23-C24+C31</f>
        <v>0</v>
      </c>
      <c r="D33" s="166">
        <f t="shared" ref="D33:I33" si="2">+D22+D23-D24+D31</f>
        <v>0</v>
      </c>
      <c r="E33" s="166">
        <f>+E22+E23-E24+E31</f>
        <v>0</v>
      </c>
      <c r="F33" s="166">
        <f t="shared" si="2"/>
        <v>146054</v>
      </c>
      <c r="G33" s="166">
        <f t="shared" si="2"/>
        <v>0</v>
      </c>
      <c r="H33" s="166">
        <f t="shared" si="2"/>
        <v>0</v>
      </c>
      <c r="I33" s="166">
        <f t="shared" si="2"/>
        <v>0</v>
      </c>
    </row>
    <row r="34" spans="1:9" x14ac:dyDescent="0.2">
      <c r="A34" s="170"/>
      <c r="B34" s="171"/>
      <c r="C34" s="185"/>
      <c r="D34" s="42"/>
      <c r="E34" s="42"/>
      <c r="F34" s="41"/>
      <c r="G34" s="41"/>
      <c r="H34" s="41"/>
      <c r="I34" s="41"/>
    </row>
    <row r="35" spans="1:9" x14ac:dyDescent="0.2">
      <c r="A35" s="164" t="s">
        <v>24</v>
      </c>
      <c r="B35" s="168"/>
      <c r="C35" s="185"/>
      <c r="D35" s="42"/>
      <c r="E35" s="42"/>
      <c r="F35" s="41">
        <v>146054</v>
      </c>
      <c r="G35" s="41"/>
      <c r="H35" s="41"/>
      <c r="I35" s="41"/>
    </row>
    <row r="36" spans="1:9" x14ac:dyDescent="0.2">
      <c r="A36" s="170"/>
      <c r="B36" s="171"/>
      <c r="C36" s="185"/>
      <c r="D36" s="42"/>
      <c r="E36" s="42"/>
      <c r="F36" s="41"/>
      <c r="G36" s="41"/>
      <c r="H36" s="41"/>
      <c r="I36" s="41"/>
    </row>
    <row r="37" spans="1:9" x14ac:dyDescent="0.2">
      <c r="A37" s="164" t="s">
        <v>25</v>
      </c>
      <c r="B37" s="186"/>
      <c r="C37" s="187">
        <f>C33-C35</f>
        <v>0</v>
      </c>
      <c r="D37" s="187">
        <f t="shared" ref="D37:I37" si="3">D33-D35</f>
        <v>0</v>
      </c>
      <c r="E37" s="187">
        <f t="shared" si="3"/>
        <v>0</v>
      </c>
      <c r="F37" s="188">
        <f t="shared" si="3"/>
        <v>0</v>
      </c>
      <c r="G37" s="188">
        <f t="shared" si="3"/>
        <v>0</v>
      </c>
      <c r="H37" s="188">
        <f t="shared" si="3"/>
        <v>0</v>
      </c>
      <c r="I37" s="188">
        <f t="shared" si="3"/>
        <v>0</v>
      </c>
    </row>
    <row r="38" spans="1:9" x14ac:dyDescent="0.2">
      <c r="A38" s="189"/>
      <c r="B38" s="189"/>
      <c r="C38" s="190"/>
      <c r="D38" s="190"/>
      <c r="E38" s="190"/>
      <c r="F38" s="190"/>
      <c r="G38" s="190"/>
      <c r="H38" s="190"/>
      <c r="I38" s="190"/>
    </row>
    <row r="39" spans="1:9" x14ac:dyDescent="0.2">
      <c r="A39" s="191" t="s">
        <v>26</v>
      </c>
      <c r="B39" s="155"/>
      <c r="C39" s="43"/>
      <c r="D39" s="43"/>
      <c r="E39" s="43"/>
      <c r="F39" s="43"/>
      <c r="G39" s="43"/>
      <c r="H39" s="43"/>
      <c r="I39" s="43"/>
    </row>
    <row r="40" spans="1:9" x14ac:dyDescent="0.2">
      <c r="A40" s="192" t="s">
        <v>33</v>
      </c>
      <c r="B40" s="171"/>
      <c r="C40" s="42"/>
      <c r="D40" s="42"/>
      <c r="E40" s="42"/>
      <c r="F40" s="42"/>
      <c r="G40" s="42"/>
      <c r="H40" s="42"/>
      <c r="I40" s="42"/>
    </row>
    <row r="41" spans="1:9" x14ac:dyDescent="0.2">
      <c r="A41" s="164"/>
      <c r="B41" s="168"/>
      <c r="C41" s="41"/>
      <c r="D41" s="41"/>
      <c r="E41" s="41"/>
      <c r="F41" s="41"/>
      <c r="G41" s="41"/>
      <c r="H41" s="41"/>
      <c r="I41" s="41"/>
    </row>
    <row r="42" spans="1:9" x14ac:dyDescent="0.2">
      <c r="A42" s="164" t="s">
        <v>6</v>
      </c>
      <c r="B42" s="168"/>
      <c r="C42" s="41"/>
      <c r="D42" s="41"/>
      <c r="E42" s="41"/>
      <c r="F42" s="41"/>
      <c r="G42" s="41"/>
      <c r="H42" s="41"/>
      <c r="I42" s="41"/>
    </row>
    <row r="43" spans="1:9" x14ac:dyDescent="0.2">
      <c r="A43" s="164"/>
      <c r="B43" s="168"/>
      <c r="C43" s="41"/>
      <c r="D43" s="41"/>
      <c r="E43" s="41"/>
      <c r="F43" s="41"/>
      <c r="G43" s="41"/>
      <c r="H43" s="41"/>
      <c r="I43" s="41"/>
    </row>
    <row r="44" spans="1:9" x14ac:dyDescent="0.2">
      <c r="A44" s="193" t="s">
        <v>8</v>
      </c>
      <c r="B44" s="186"/>
      <c r="C44" s="41"/>
      <c r="D44" s="41"/>
      <c r="E44" s="41"/>
      <c r="F44" s="41"/>
      <c r="G44" s="41"/>
      <c r="H44" s="41"/>
      <c r="I44" s="41"/>
    </row>
    <row r="45" spans="1:9" x14ac:dyDescent="0.2">
      <c r="A45" s="194" t="s">
        <v>9</v>
      </c>
      <c r="B45" s="195"/>
      <c r="C45" s="41"/>
      <c r="D45" s="41"/>
      <c r="E45" s="41"/>
      <c r="F45" s="41"/>
      <c r="G45" s="41"/>
      <c r="H45" s="41"/>
      <c r="I45" s="41"/>
    </row>
  </sheetData>
  <sheetProtection selectLockedCells="1"/>
  <mergeCells count="3">
    <mergeCell ref="A9:I9"/>
    <mergeCell ref="A11:I11"/>
    <mergeCell ref="A18:I18"/>
  </mergeCells>
  <printOptions horizontalCentered="1"/>
  <pageMargins left="0.75" right="0.75" top="0.6" bottom="0.55000000000000004" header="0.28000000000000003" footer="0.16"/>
  <pageSetup scale="94"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zoomScaleNormal="100" workbookViewId="0">
      <selection activeCell="B25" sqref="B25"/>
    </sheetView>
  </sheetViews>
  <sheetFormatPr defaultRowHeight="12.75" x14ac:dyDescent="0.2"/>
  <cols>
    <col min="1" max="2" width="14.7109375" customWidth="1"/>
    <col min="3" max="8" width="14" customWidth="1"/>
    <col min="9" max="9" width="13.140625" customWidth="1"/>
  </cols>
  <sheetData>
    <row r="1" spans="1:9" x14ac:dyDescent="0.2">
      <c r="A1" s="48"/>
      <c r="B1" s="48"/>
      <c r="C1" s="48"/>
      <c r="D1" s="48"/>
      <c r="E1" s="48"/>
      <c r="F1" s="48"/>
      <c r="G1" s="48"/>
      <c r="H1" s="48"/>
      <c r="I1" s="48"/>
    </row>
    <row r="2" spans="1:9" x14ac:dyDescent="0.2">
      <c r="A2" s="113" t="s">
        <v>13</v>
      </c>
      <c r="B2" s="50" t="s">
        <v>38</v>
      </c>
      <c r="C2" s="52"/>
      <c r="D2" s="52"/>
      <c r="E2" s="114"/>
      <c r="F2" s="113"/>
      <c r="G2" s="115" t="s">
        <v>14</v>
      </c>
      <c r="H2" s="50" t="s">
        <v>189</v>
      </c>
      <c r="I2" s="52"/>
    </row>
    <row r="3" spans="1:9" x14ac:dyDescent="0.2">
      <c r="A3" s="113" t="s">
        <v>22</v>
      </c>
      <c r="B3" s="50" t="s">
        <v>190</v>
      </c>
      <c r="C3" s="52"/>
      <c r="D3" s="52"/>
      <c r="E3" s="114"/>
      <c r="F3" s="113"/>
      <c r="G3" s="115" t="s">
        <v>15</v>
      </c>
      <c r="H3" s="51" t="s">
        <v>191</v>
      </c>
      <c r="I3" s="53"/>
    </row>
    <row r="4" spans="1:9" x14ac:dyDescent="0.2">
      <c r="A4" s="113" t="s">
        <v>16</v>
      </c>
      <c r="B4" s="52" t="s">
        <v>192</v>
      </c>
      <c r="C4" s="52"/>
      <c r="D4" s="52"/>
      <c r="E4" s="114"/>
      <c r="F4" s="113"/>
      <c r="G4" s="115" t="s">
        <v>18</v>
      </c>
      <c r="H4" s="52" t="s">
        <v>42</v>
      </c>
      <c r="I4" s="52"/>
    </row>
    <row r="5" spans="1:9" x14ac:dyDescent="0.2">
      <c r="A5" s="113" t="s">
        <v>17</v>
      </c>
      <c r="B5" s="52" t="s">
        <v>193</v>
      </c>
      <c r="C5" s="53"/>
      <c r="D5" s="53"/>
      <c r="E5" s="114"/>
      <c r="F5" s="113"/>
      <c r="G5" s="115" t="s">
        <v>19</v>
      </c>
      <c r="H5" s="53" t="s">
        <v>194</v>
      </c>
      <c r="I5" s="53"/>
    </row>
    <row r="6" spans="1:9" ht="10.5" customHeight="1" x14ac:dyDescent="0.2">
      <c r="A6" s="113"/>
      <c r="B6" s="113"/>
      <c r="C6" s="113"/>
      <c r="D6" s="113"/>
      <c r="E6" s="113"/>
      <c r="F6" s="113"/>
      <c r="G6" s="113"/>
      <c r="H6" s="113"/>
      <c r="I6" s="113"/>
    </row>
    <row r="7" spans="1:9" ht="10.5" customHeight="1" x14ac:dyDescent="0.2">
      <c r="A7" s="113"/>
      <c r="B7" s="113"/>
      <c r="C7" s="113"/>
      <c r="D7" s="113"/>
      <c r="E7" s="113"/>
      <c r="F7" s="113"/>
      <c r="G7" s="113"/>
      <c r="H7" s="113"/>
      <c r="I7" s="113"/>
    </row>
    <row r="8" spans="1:9" x14ac:dyDescent="0.2">
      <c r="A8" s="113" t="s">
        <v>20</v>
      </c>
      <c r="B8" s="113"/>
      <c r="C8" s="114"/>
      <c r="D8" s="114"/>
      <c r="E8" s="114"/>
      <c r="F8" s="114"/>
      <c r="G8" s="114"/>
      <c r="H8" s="114"/>
      <c r="I8" s="114"/>
    </row>
    <row r="9" spans="1:9" x14ac:dyDescent="0.2">
      <c r="A9" s="220" t="s">
        <v>195</v>
      </c>
      <c r="B9" s="220"/>
      <c r="C9" s="220"/>
      <c r="D9" s="220"/>
      <c r="E9" s="220"/>
      <c r="F9" s="220"/>
      <c r="G9" s="220"/>
      <c r="H9" s="220"/>
      <c r="I9" s="220"/>
    </row>
    <row r="10" spans="1:9" x14ac:dyDescent="0.2">
      <c r="A10" s="113" t="s">
        <v>21</v>
      </c>
      <c r="B10" s="113"/>
      <c r="C10" s="114"/>
      <c r="D10" s="114"/>
      <c r="E10" s="114"/>
      <c r="F10" s="114"/>
      <c r="G10" s="114"/>
      <c r="H10" s="114"/>
      <c r="I10" s="114"/>
    </row>
    <row r="11" spans="1:9" x14ac:dyDescent="0.2">
      <c r="A11" s="220" t="s">
        <v>196</v>
      </c>
      <c r="B11" s="220"/>
      <c r="C11" s="220"/>
      <c r="D11" s="220"/>
      <c r="E11" s="220"/>
      <c r="F11" s="220"/>
      <c r="G11" s="220"/>
      <c r="H11" s="220"/>
      <c r="I11" s="220"/>
    </row>
    <row r="12" spans="1:9" x14ac:dyDescent="0.2">
      <c r="A12" s="113" t="s">
        <v>23</v>
      </c>
      <c r="B12" s="113"/>
      <c r="C12" s="114"/>
      <c r="D12" s="114"/>
      <c r="E12" s="114"/>
      <c r="F12" s="114"/>
      <c r="G12" s="114"/>
      <c r="H12" s="114"/>
      <c r="I12" s="114"/>
    </row>
    <row r="13" spans="1:9" ht="53.25" customHeight="1" x14ac:dyDescent="0.2">
      <c r="A13" s="220" t="s">
        <v>197</v>
      </c>
      <c r="B13" s="220"/>
      <c r="C13" s="220"/>
      <c r="D13" s="220"/>
      <c r="E13" s="220"/>
      <c r="F13" s="220"/>
      <c r="G13" s="220"/>
      <c r="H13" s="220"/>
      <c r="I13" s="220"/>
    </row>
    <row r="14" spans="1:9" x14ac:dyDescent="0.2">
      <c r="A14" s="116" t="s">
        <v>35</v>
      </c>
      <c r="B14" s="113"/>
      <c r="C14" s="114"/>
      <c r="D14" s="114"/>
      <c r="E14" s="114"/>
      <c r="F14" s="114"/>
      <c r="G14" s="114"/>
      <c r="H14" s="114"/>
      <c r="I14" s="114"/>
    </row>
    <row r="15" spans="1:9" ht="8.25" customHeight="1" x14ac:dyDescent="0.2">
      <c r="A15" s="113"/>
      <c r="B15" s="113"/>
      <c r="C15" s="114"/>
      <c r="D15" s="114"/>
      <c r="E15" s="114"/>
      <c r="F15" s="114"/>
      <c r="G15" s="114"/>
      <c r="H15" s="114"/>
      <c r="I15" s="114"/>
    </row>
    <row r="16" spans="1:9" x14ac:dyDescent="0.2">
      <c r="A16" s="116" t="s">
        <v>32</v>
      </c>
      <c r="B16" s="113"/>
      <c r="C16" s="114"/>
      <c r="D16" s="114"/>
      <c r="E16" s="114"/>
      <c r="F16" s="114"/>
      <c r="G16" s="114"/>
      <c r="H16" s="114"/>
      <c r="I16" s="114"/>
    </row>
    <row r="17" spans="1:9" ht="9.75" customHeight="1" x14ac:dyDescent="0.2">
      <c r="A17" s="114"/>
      <c r="B17" s="114"/>
      <c r="C17" s="114"/>
      <c r="D17" s="114"/>
      <c r="E17" s="114"/>
      <c r="F17" s="114"/>
      <c r="G17" s="114"/>
      <c r="H17" s="114"/>
      <c r="I17" s="114"/>
    </row>
    <row r="18" spans="1:9" x14ac:dyDescent="0.2">
      <c r="A18" s="228" t="s">
        <v>12</v>
      </c>
      <c r="B18" s="229"/>
      <c r="C18" s="229"/>
      <c r="D18" s="229"/>
      <c r="E18" s="229"/>
      <c r="F18" s="229"/>
      <c r="G18" s="229"/>
      <c r="H18" s="229"/>
      <c r="I18" s="230"/>
    </row>
    <row r="19" spans="1:9" x14ac:dyDescent="0.2">
      <c r="A19" s="117"/>
      <c r="B19" s="118"/>
      <c r="C19" s="119" t="s">
        <v>27</v>
      </c>
      <c r="D19" s="119" t="s">
        <v>28</v>
      </c>
      <c r="E19" s="119" t="s">
        <v>29</v>
      </c>
      <c r="F19" s="119" t="s">
        <v>30</v>
      </c>
      <c r="G19" s="119" t="s">
        <v>31</v>
      </c>
      <c r="H19" s="119" t="s">
        <v>34</v>
      </c>
      <c r="I19" s="119" t="s">
        <v>37</v>
      </c>
    </row>
    <row r="20" spans="1:9" x14ac:dyDescent="0.2">
      <c r="A20" s="117"/>
      <c r="B20" s="118"/>
      <c r="C20" s="120" t="s">
        <v>10</v>
      </c>
      <c r="D20" s="121" t="s">
        <v>10</v>
      </c>
      <c r="E20" s="120" t="s">
        <v>10</v>
      </c>
      <c r="F20" s="120" t="s">
        <v>10</v>
      </c>
      <c r="G20" s="120" t="s">
        <v>11</v>
      </c>
      <c r="H20" s="120" t="s">
        <v>11</v>
      </c>
      <c r="I20" s="120" t="s">
        <v>11</v>
      </c>
    </row>
    <row r="21" spans="1:9" x14ac:dyDescent="0.2">
      <c r="A21" s="117" t="s">
        <v>0</v>
      </c>
      <c r="B21" s="118"/>
      <c r="C21" s="122">
        <v>16829958</v>
      </c>
      <c r="D21" s="122">
        <v>17152948</v>
      </c>
      <c r="E21" s="122">
        <v>19070872</v>
      </c>
      <c r="F21" s="122">
        <v>19223178</v>
      </c>
      <c r="G21" s="122">
        <v>20189440</v>
      </c>
      <c r="H21" s="122">
        <v>20189440</v>
      </c>
      <c r="I21" s="122">
        <v>20189440</v>
      </c>
    </row>
    <row r="22" spans="1:9" x14ac:dyDescent="0.2">
      <c r="A22" s="117" t="s">
        <v>1</v>
      </c>
      <c r="B22" s="118"/>
      <c r="C22" s="122">
        <v>7572186</v>
      </c>
      <c r="D22" s="122">
        <f t="shared" ref="D22:I22" si="0">C33</f>
        <v>9371428</v>
      </c>
      <c r="E22" s="122">
        <f t="shared" si="0"/>
        <v>9259261</v>
      </c>
      <c r="F22" s="122">
        <f t="shared" si="0"/>
        <v>11891244</v>
      </c>
      <c r="G22" s="122">
        <f t="shared" si="0"/>
        <v>10047810</v>
      </c>
      <c r="H22" s="122">
        <f t="shared" si="0"/>
        <v>8047810</v>
      </c>
      <c r="I22" s="122">
        <f t="shared" si="0"/>
        <v>6147810</v>
      </c>
    </row>
    <row r="23" spans="1:9" x14ac:dyDescent="0.2">
      <c r="A23" s="117" t="s">
        <v>2</v>
      </c>
      <c r="B23" s="118"/>
      <c r="C23" s="122">
        <v>15035549</v>
      </c>
      <c r="D23" s="122">
        <v>15664684</v>
      </c>
      <c r="E23" s="122">
        <f>21105+16527124</f>
        <v>16548229</v>
      </c>
      <c r="F23" s="122">
        <v>16969497</v>
      </c>
      <c r="G23" s="122">
        <v>16500000</v>
      </c>
      <c r="H23" s="122">
        <v>16600000</v>
      </c>
      <c r="I23" s="122">
        <v>16600000</v>
      </c>
    </row>
    <row r="24" spans="1:9" x14ac:dyDescent="0.2">
      <c r="A24" s="117" t="s">
        <v>3</v>
      </c>
      <c r="B24" s="118"/>
      <c r="C24" s="122">
        <v>11871813</v>
      </c>
      <c r="D24" s="122">
        <v>14148468</v>
      </c>
      <c r="E24" s="123">
        <v>12173138</v>
      </c>
      <c r="F24" s="123">
        <v>16812208</v>
      </c>
      <c r="G24" s="122">
        <v>16500000</v>
      </c>
      <c r="H24" s="122">
        <v>16500000</v>
      </c>
      <c r="I24" s="122">
        <v>16500000</v>
      </c>
    </row>
    <row r="25" spans="1:9" x14ac:dyDescent="0.2">
      <c r="A25" s="117"/>
      <c r="B25" s="118"/>
      <c r="C25" s="123"/>
      <c r="D25" s="122"/>
      <c r="E25" s="122"/>
      <c r="F25" s="122"/>
      <c r="G25" s="122"/>
      <c r="H25" s="122"/>
      <c r="I25" s="122"/>
    </row>
    <row r="26" spans="1:9" x14ac:dyDescent="0.2">
      <c r="A26" s="117" t="s">
        <v>4</v>
      </c>
      <c r="B26" s="53"/>
      <c r="C26" s="124"/>
      <c r="D26" s="124"/>
      <c r="E26" s="124"/>
      <c r="F26" s="124"/>
      <c r="G26" s="124"/>
      <c r="H26" s="124"/>
      <c r="I26" s="123"/>
    </row>
    <row r="27" spans="1:9" x14ac:dyDescent="0.2">
      <c r="A27" s="125" t="s">
        <v>36</v>
      </c>
      <c r="B27" s="118"/>
      <c r="C27" s="123"/>
      <c r="D27" s="126"/>
      <c r="E27" s="124"/>
      <c r="F27" s="124"/>
      <c r="G27" s="124"/>
      <c r="H27" s="124"/>
      <c r="I27" s="123"/>
    </row>
    <row r="28" spans="1:9" x14ac:dyDescent="0.2">
      <c r="A28" s="127" t="s">
        <v>390</v>
      </c>
      <c r="B28" s="128"/>
      <c r="C28" s="122">
        <v>-1364494</v>
      </c>
      <c r="D28" s="122">
        <v>-1628383</v>
      </c>
      <c r="E28" s="122">
        <f>15486225-17229333</f>
        <v>-1743108</v>
      </c>
      <c r="F28" s="122">
        <v>-2000723</v>
      </c>
      <c r="G28" s="122">
        <v>-2000000</v>
      </c>
      <c r="H28" s="122">
        <v>-2000000</v>
      </c>
      <c r="I28" s="122">
        <v>-2000000</v>
      </c>
    </row>
    <row r="29" spans="1:9" x14ac:dyDescent="0.2">
      <c r="A29" s="127"/>
      <c r="B29" s="128"/>
      <c r="C29" s="123"/>
      <c r="D29" s="122"/>
      <c r="E29" s="122"/>
      <c r="F29" s="122"/>
      <c r="G29" s="122"/>
      <c r="H29" s="122"/>
      <c r="I29" s="122"/>
    </row>
    <row r="30" spans="1:9" x14ac:dyDescent="0.2">
      <c r="A30" s="127"/>
      <c r="B30" s="128"/>
      <c r="C30" s="123"/>
      <c r="D30" s="122"/>
      <c r="E30" s="122"/>
      <c r="F30" s="122"/>
      <c r="G30" s="122"/>
      <c r="H30" s="122"/>
      <c r="I30" s="122"/>
    </row>
    <row r="31" spans="1:9" x14ac:dyDescent="0.2">
      <c r="A31" s="117" t="s">
        <v>5</v>
      </c>
      <c r="B31" s="118"/>
      <c r="C31" s="123">
        <f t="shared" ref="C31:I31" si="1">SUM(C28:C30)</f>
        <v>-1364494</v>
      </c>
      <c r="D31" s="123">
        <f t="shared" si="1"/>
        <v>-1628383</v>
      </c>
      <c r="E31" s="123">
        <f t="shared" si="1"/>
        <v>-1743108</v>
      </c>
      <c r="F31" s="123">
        <f t="shared" si="1"/>
        <v>-2000723</v>
      </c>
      <c r="G31" s="123">
        <f t="shared" si="1"/>
        <v>-2000000</v>
      </c>
      <c r="H31" s="123">
        <f t="shared" si="1"/>
        <v>-2000000</v>
      </c>
      <c r="I31" s="123">
        <f t="shared" si="1"/>
        <v>-2000000</v>
      </c>
    </row>
    <row r="32" spans="1:9" x14ac:dyDescent="0.2">
      <c r="A32" s="117"/>
      <c r="B32" s="118"/>
      <c r="C32" s="123"/>
      <c r="D32" s="122"/>
      <c r="E32" s="122"/>
      <c r="F32" s="122"/>
      <c r="G32" s="122"/>
      <c r="H32" s="122"/>
      <c r="I32" s="122"/>
    </row>
    <row r="33" spans="1:9" x14ac:dyDescent="0.2">
      <c r="A33" s="117" t="s">
        <v>7</v>
      </c>
      <c r="B33" s="118"/>
      <c r="C33" s="123">
        <f>+C22+C23-C24+C31</f>
        <v>9371428</v>
      </c>
      <c r="D33" s="123">
        <f t="shared" ref="D33:I33" si="2">+D22+D23-D24+D31</f>
        <v>9259261</v>
      </c>
      <c r="E33" s="123">
        <f>+E22+E23-E24+E31</f>
        <v>11891244</v>
      </c>
      <c r="F33" s="123">
        <f t="shared" si="2"/>
        <v>10047810</v>
      </c>
      <c r="G33" s="123">
        <f>+G22+G23-G24+G31</f>
        <v>8047810</v>
      </c>
      <c r="H33" s="123">
        <f>+H22+H23-H24+H31</f>
        <v>6147810</v>
      </c>
      <c r="I33" s="123">
        <f t="shared" si="2"/>
        <v>4247810</v>
      </c>
    </row>
    <row r="34" spans="1:9" x14ac:dyDescent="0.2">
      <c r="A34" s="127"/>
      <c r="B34" s="128"/>
      <c r="C34" s="129"/>
      <c r="D34" s="130"/>
      <c r="E34" s="130"/>
      <c r="F34" s="122"/>
      <c r="G34" s="122"/>
      <c r="H34" s="122"/>
      <c r="I34" s="122"/>
    </row>
    <row r="35" spans="1:9" x14ac:dyDescent="0.2">
      <c r="A35" s="117" t="s">
        <v>24</v>
      </c>
      <c r="B35" s="118"/>
      <c r="C35" s="130">
        <v>3301356</v>
      </c>
      <c r="D35" s="130">
        <v>3342465</v>
      </c>
      <c r="E35" s="122">
        <f>314474+3088808</f>
        <v>3403282</v>
      </c>
      <c r="F35" s="122">
        <v>4023209</v>
      </c>
      <c r="G35" s="122">
        <v>4000000</v>
      </c>
      <c r="H35" s="122">
        <v>4000000</v>
      </c>
      <c r="I35" s="122">
        <v>4000000</v>
      </c>
    </row>
    <row r="36" spans="1:9" x14ac:dyDescent="0.2">
      <c r="A36" s="127"/>
      <c r="B36" s="128"/>
      <c r="C36" s="129"/>
      <c r="D36" s="130"/>
      <c r="E36" s="130"/>
      <c r="F36" s="122"/>
      <c r="G36" s="122"/>
      <c r="H36" s="122"/>
      <c r="I36" s="122"/>
    </row>
    <row r="37" spans="1:9" x14ac:dyDescent="0.2">
      <c r="A37" s="117" t="s">
        <v>25</v>
      </c>
      <c r="B37" s="131"/>
      <c r="C37" s="132">
        <f>C33-C35</f>
        <v>6070072</v>
      </c>
      <c r="D37" s="132">
        <f t="shared" ref="D37:I37" si="3">D33-D35</f>
        <v>5916796</v>
      </c>
      <c r="E37" s="132">
        <f t="shared" si="3"/>
        <v>8487962</v>
      </c>
      <c r="F37" s="133">
        <f t="shared" si="3"/>
        <v>6024601</v>
      </c>
      <c r="G37" s="133">
        <f t="shared" si="3"/>
        <v>4047810</v>
      </c>
      <c r="H37" s="133">
        <f t="shared" si="3"/>
        <v>2147810</v>
      </c>
      <c r="I37" s="133">
        <f t="shared" si="3"/>
        <v>247810</v>
      </c>
    </row>
    <row r="38" spans="1:9" x14ac:dyDescent="0.2">
      <c r="A38" s="60"/>
      <c r="B38" s="60"/>
      <c r="C38" s="61"/>
      <c r="D38" s="61"/>
      <c r="E38" s="61"/>
      <c r="F38" s="61"/>
      <c r="G38" s="61"/>
      <c r="H38" s="61"/>
      <c r="I38" s="61"/>
    </row>
    <row r="39" spans="1:9" x14ac:dyDescent="0.2">
      <c r="A39" s="62" t="s">
        <v>26</v>
      </c>
      <c r="B39" s="49"/>
      <c r="C39" s="43"/>
      <c r="D39" s="43"/>
      <c r="E39" s="63"/>
      <c r="F39" s="63"/>
      <c r="G39" s="63"/>
      <c r="H39" s="63"/>
      <c r="I39" s="63"/>
    </row>
    <row r="40" spans="1:9" x14ac:dyDescent="0.2">
      <c r="A40" s="64" t="s">
        <v>33</v>
      </c>
      <c r="B40" s="57"/>
      <c r="C40" s="42"/>
      <c r="D40" s="42"/>
      <c r="E40" s="58"/>
      <c r="F40" s="58"/>
      <c r="G40" s="58"/>
      <c r="H40" s="58"/>
      <c r="I40" s="58"/>
    </row>
    <row r="41" spans="1:9" x14ac:dyDescent="0.2">
      <c r="A41" s="54"/>
      <c r="B41" s="55"/>
      <c r="C41" s="56"/>
      <c r="D41" s="56"/>
      <c r="E41" s="56"/>
      <c r="F41" s="56"/>
      <c r="G41" s="56"/>
      <c r="H41" s="56"/>
      <c r="I41" s="56"/>
    </row>
    <row r="42" spans="1:9" x14ac:dyDescent="0.2">
      <c r="A42" s="54" t="s">
        <v>6</v>
      </c>
      <c r="B42" s="55"/>
      <c r="C42" s="41"/>
      <c r="D42" s="41"/>
      <c r="E42" s="56"/>
      <c r="F42" s="56"/>
      <c r="G42" s="56"/>
      <c r="H42" s="56"/>
      <c r="I42" s="56"/>
    </row>
    <row r="43" spans="1:9" x14ac:dyDescent="0.2">
      <c r="A43" s="54"/>
      <c r="B43" s="55"/>
      <c r="C43" s="41"/>
      <c r="D43" s="41"/>
      <c r="E43" s="56"/>
      <c r="F43" s="56"/>
      <c r="G43" s="56"/>
      <c r="H43" s="56"/>
      <c r="I43" s="56"/>
    </row>
    <row r="44" spans="1:9" x14ac:dyDescent="0.2">
      <c r="A44" s="65" t="s">
        <v>8</v>
      </c>
      <c r="B44" s="59"/>
      <c r="C44" s="41"/>
      <c r="D44" s="41"/>
      <c r="E44" s="56"/>
      <c r="F44" s="56"/>
      <c r="G44" s="56"/>
      <c r="H44" s="56"/>
      <c r="I44" s="56"/>
    </row>
    <row r="45" spans="1:9" x14ac:dyDescent="0.2">
      <c r="A45" s="66" t="s">
        <v>9</v>
      </c>
      <c r="B45" s="67"/>
      <c r="C45" s="41"/>
      <c r="D45" s="41"/>
      <c r="E45" s="56"/>
      <c r="F45" s="56"/>
      <c r="G45" s="56"/>
      <c r="H45" s="56"/>
      <c r="I45" s="56"/>
    </row>
  </sheetData>
  <sheetProtection selectLockedCells="1"/>
  <mergeCells count="4">
    <mergeCell ref="A13:I13"/>
    <mergeCell ref="A9:I9"/>
    <mergeCell ref="A11:I11"/>
    <mergeCell ref="A18:I18"/>
  </mergeCells>
  <printOptions horizontalCentered="1"/>
  <pageMargins left="0.75" right="0.75" top="0.6" bottom="0.55000000000000004" header="0.28000000000000003" footer="0.16"/>
  <pageSetup scale="91"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82"/>
  <sheetViews>
    <sheetView topLeftCell="A103" workbookViewId="0">
      <selection activeCell="N116" sqref="N116"/>
    </sheetView>
  </sheetViews>
  <sheetFormatPr defaultRowHeight="12.75" x14ac:dyDescent="0.2"/>
  <cols>
    <col min="8" max="8" width="14" customWidth="1"/>
    <col min="13" max="13" width="10.140625" customWidth="1"/>
  </cols>
  <sheetData>
    <row r="1" spans="1:13" ht="30" x14ac:dyDescent="0.2">
      <c r="A1" s="71" t="s">
        <v>252</v>
      </c>
      <c r="B1" s="71" t="s">
        <v>253</v>
      </c>
      <c r="C1" s="71" t="s">
        <v>254</v>
      </c>
      <c r="D1" s="71" t="s">
        <v>255</v>
      </c>
      <c r="E1" s="71" t="s">
        <v>256</v>
      </c>
      <c r="F1" s="71" t="s">
        <v>257</v>
      </c>
      <c r="G1" s="71" t="s">
        <v>258</v>
      </c>
      <c r="H1" s="72" t="s">
        <v>259</v>
      </c>
      <c r="I1" s="71" t="s">
        <v>260</v>
      </c>
      <c r="J1" s="71" t="s">
        <v>261</v>
      </c>
      <c r="K1" s="71" t="s">
        <v>262</v>
      </c>
      <c r="L1" s="71" t="s">
        <v>263</v>
      </c>
      <c r="M1" s="71" t="s">
        <v>264</v>
      </c>
    </row>
    <row r="2" spans="1:13" x14ac:dyDescent="0.2">
      <c r="A2" s="73" t="s">
        <v>329</v>
      </c>
      <c r="B2" s="73" t="s">
        <v>266</v>
      </c>
      <c r="C2" s="73">
        <v>2</v>
      </c>
      <c r="D2" s="73" t="s">
        <v>267</v>
      </c>
      <c r="E2" s="73">
        <v>2015</v>
      </c>
      <c r="F2" s="73">
        <v>359</v>
      </c>
      <c r="G2" s="73" t="s">
        <v>330</v>
      </c>
      <c r="H2" s="74">
        <v>-522452.89</v>
      </c>
      <c r="I2" s="73" t="s">
        <v>269</v>
      </c>
      <c r="J2" s="73">
        <v>972</v>
      </c>
      <c r="L2" s="73" t="s">
        <v>331</v>
      </c>
      <c r="M2" s="75">
        <v>42582</v>
      </c>
    </row>
    <row r="3" spans="1:13" x14ac:dyDescent="0.2">
      <c r="A3" s="73" t="s">
        <v>329</v>
      </c>
      <c r="B3" s="73" t="s">
        <v>266</v>
      </c>
      <c r="C3" s="73">
        <v>2</v>
      </c>
      <c r="D3" s="73" t="s">
        <v>267</v>
      </c>
      <c r="E3" s="73">
        <v>2015</v>
      </c>
      <c r="F3" s="73">
        <v>359</v>
      </c>
      <c r="G3" s="73" t="s">
        <v>330</v>
      </c>
      <c r="H3" s="74">
        <v>-17736.099999999999</v>
      </c>
      <c r="I3" s="73" t="s">
        <v>269</v>
      </c>
      <c r="J3" s="73">
        <v>972</v>
      </c>
      <c r="L3" s="73" t="s">
        <v>332</v>
      </c>
      <c r="M3" s="75">
        <v>42697</v>
      </c>
    </row>
    <row r="4" spans="1:13" x14ac:dyDescent="0.2">
      <c r="A4" s="73" t="s">
        <v>329</v>
      </c>
      <c r="B4" s="73" t="s">
        <v>266</v>
      </c>
      <c r="C4" s="73">
        <v>2</v>
      </c>
      <c r="D4" s="73" t="s">
        <v>267</v>
      </c>
      <c r="E4" s="73">
        <v>2016</v>
      </c>
      <c r="F4" s="73">
        <v>359</v>
      </c>
      <c r="G4" s="73" t="s">
        <v>330</v>
      </c>
      <c r="H4" s="74">
        <v>116410.62</v>
      </c>
      <c r="I4" s="73" t="s">
        <v>269</v>
      </c>
      <c r="J4" s="73">
        <v>971</v>
      </c>
      <c r="L4" s="73" t="s">
        <v>270</v>
      </c>
      <c r="M4" s="75">
        <v>42565</v>
      </c>
    </row>
    <row r="5" spans="1:13" x14ac:dyDescent="0.2">
      <c r="A5" s="73" t="s">
        <v>329</v>
      </c>
      <c r="B5" s="73" t="s">
        <v>266</v>
      </c>
      <c r="C5" s="73">
        <v>2</v>
      </c>
      <c r="D5" s="73" t="s">
        <v>267</v>
      </c>
      <c r="E5" s="73">
        <v>2016</v>
      </c>
      <c r="F5" s="73">
        <v>359</v>
      </c>
      <c r="G5" s="73" t="s">
        <v>330</v>
      </c>
      <c r="H5" s="74">
        <v>247591.85</v>
      </c>
      <c r="I5" s="73" t="s">
        <v>269</v>
      </c>
      <c r="J5" s="73">
        <v>971</v>
      </c>
      <c r="L5" s="73" t="s">
        <v>271</v>
      </c>
      <c r="M5" s="75">
        <v>42563</v>
      </c>
    </row>
    <row r="6" spans="1:13" x14ac:dyDescent="0.2">
      <c r="A6" s="73" t="s">
        <v>329</v>
      </c>
      <c r="B6" s="73" t="s">
        <v>266</v>
      </c>
      <c r="C6" s="73">
        <v>2</v>
      </c>
      <c r="D6" s="73" t="s">
        <v>267</v>
      </c>
      <c r="E6" s="73">
        <v>2016</v>
      </c>
      <c r="F6" s="73">
        <v>359</v>
      </c>
      <c r="G6" s="73" t="s">
        <v>330</v>
      </c>
      <c r="H6" s="74">
        <v>-3000000</v>
      </c>
      <c r="I6" s="73" t="s">
        <v>269</v>
      </c>
      <c r="J6" s="73">
        <v>972</v>
      </c>
      <c r="L6" s="73" t="s">
        <v>295</v>
      </c>
      <c r="M6" s="75">
        <v>42566</v>
      </c>
    </row>
    <row r="7" spans="1:13" x14ac:dyDescent="0.2">
      <c r="A7" s="73" t="s">
        <v>329</v>
      </c>
      <c r="B7" s="73" t="s">
        <v>266</v>
      </c>
      <c r="C7" s="73">
        <v>2</v>
      </c>
      <c r="D7" s="73" t="s">
        <v>267</v>
      </c>
      <c r="E7" s="73">
        <v>2016</v>
      </c>
      <c r="F7" s="73">
        <v>359</v>
      </c>
      <c r="G7" s="73" t="s">
        <v>330</v>
      </c>
      <c r="H7" s="74">
        <v>-2000</v>
      </c>
      <c r="I7" s="73" t="s">
        <v>269</v>
      </c>
      <c r="J7" s="73">
        <v>972</v>
      </c>
      <c r="L7" s="73" t="s">
        <v>333</v>
      </c>
      <c r="M7" s="75">
        <v>42586</v>
      </c>
    </row>
    <row r="8" spans="1:13" x14ac:dyDescent="0.2">
      <c r="A8" s="73" t="s">
        <v>329</v>
      </c>
      <c r="B8" s="73" t="s">
        <v>266</v>
      </c>
      <c r="C8" s="73">
        <v>2</v>
      </c>
      <c r="D8" s="73" t="s">
        <v>267</v>
      </c>
      <c r="E8" s="73">
        <v>2017</v>
      </c>
      <c r="F8" s="73">
        <v>359</v>
      </c>
      <c r="G8" s="73" t="s">
        <v>330</v>
      </c>
      <c r="H8" s="74">
        <v>-6672</v>
      </c>
      <c r="I8" s="73" t="s">
        <v>269</v>
      </c>
      <c r="J8" s="73">
        <v>972</v>
      </c>
      <c r="K8" t="s">
        <v>334</v>
      </c>
      <c r="L8" s="73" t="s">
        <v>274</v>
      </c>
      <c r="M8" s="75">
        <v>42741</v>
      </c>
    </row>
    <row r="9" spans="1:13" x14ac:dyDescent="0.2">
      <c r="A9" s="73" t="s">
        <v>329</v>
      </c>
      <c r="B9" s="73" t="s">
        <v>266</v>
      </c>
      <c r="C9" s="73">
        <v>2</v>
      </c>
      <c r="D9" s="73" t="s">
        <v>267</v>
      </c>
      <c r="E9" s="73">
        <v>2017</v>
      </c>
      <c r="F9" s="73">
        <v>359</v>
      </c>
      <c r="G9" s="73" t="s">
        <v>330</v>
      </c>
      <c r="H9" s="74">
        <v>57257.52</v>
      </c>
      <c r="I9" s="73" t="s">
        <v>269</v>
      </c>
      <c r="J9" s="73">
        <v>971</v>
      </c>
      <c r="L9" s="73" t="s">
        <v>275</v>
      </c>
      <c r="M9" s="75">
        <v>42744</v>
      </c>
    </row>
    <row r="10" spans="1:13" x14ac:dyDescent="0.2">
      <c r="A10" s="73" t="s">
        <v>329</v>
      </c>
      <c r="B10" s="73" t="s">
        <v>266</v>
      </c>
      <c r="C10" s="73">
        <v>2</v>
      </c>
      <c r="D10" s="73" t="s">
        <v>267</v>
      </c>
      <c r="E10" s="73">
        <v>2017</v>
      </c>
      <c r="F10" s="73">
        <v>359</v>
      </c>
      <c r="G10" s="73" t="s">
        <v>330</v>
      </c>
      <c r="H10" s="74">
        <v>-50000</v>
      </c>
      <c r="I10" s="73" t="s">
        <v>269</v>
      </c>
      <c r="J10" s="73">
        <v>972</v>
      </c>
      <c r="L10" s="73" t="s">
        <v>276</v>
      </c>
      <c r="M10" s="75">
        <v>42746</v>
      </c>
    </row>
    <row r="11" spans="1:13" x14ac:dyDescent="0.2">
      <c r="A11" s="73" t="s">
        <v>329</v>
      </c>
      <c r="B11" s="73" t="s">
        <v>266</v>
      </c>
      <c r="C11" s="73">
        <v>2</v>
      </c>
      <c r="D11" s="73" t="s">
        <v>267</v>
      </c>
      <c r="E11" s="73">
        <v>2017</v>
      </c>
      <c r="F11" s="73">
        <v>359</v>
      </c>
      <c r="G11" s="73" t="s">
        <v>330</v>
      </c>
      <c r="H11" s="74">
        <v>189857.94</v>
      </c>
      <c r="I11" s="73" t="s">
        <v>269</v>
      </c>
      <c r="J11" s="73">
        <v>971</v>
      </c>
      <c r="L11" s="73" t="s">
        <v>335</v>
      </c>
      <c r="M11" s="75">
        <v>42748</v>
      </c>
    </row>
    <row r="12" spans="1:13" x14ac:dyDescent="0.2">
      <c r="A12" s="73" t="s">
        <v>329</v>
      </c>
      <c r="B12" s="73" t="s">
        <v>266</v>
      </c>
      <c r="C12" s="73">
        <v>2</v>
      </c>
      <c r="D12" s="73" t="s">
        <v>267</v>
      </c>
      <c r="E12" s="73">
        <v>2017</v>
      </c>
      <c r="F12" s="73">
        <v>359</v>
      </c>
      <c r="G12" s="73" t="s">
        <v>330</v>
      </c>
      <c r="H12" s="74">
        <v>192551.79</v>
      </c>
      <c r="I12" s="73" t="s">
        <v>269</v>
      </c>
      <c r="J12" s="73">
        <v>971</v>
      </c>
      <c r="L12" s="73" t="s">
        <v>336</v>
      </c>
      <c r="M12" s="75">
        <v>42754</v>
      </c>
    </row>
    <row r="13" spans="1:13" x14ac:dyDescent="0.2">
      <c r="A13" s="73" t="s">
        <v>329</v>
      </c>
      <c r="B13" s="73" t="s">
        <v>266</v>
      </c>
      <c r="C13" s="73">
        <v>2</v>
      </c>
      <c r="D13" s="73" t="s">
        <v>267</v>
      </c>
      <c r="E13" s="73">
        <v>2017</v>
      </c>
      <c r="F13" s="73">
        <v>359</v>
      </c>
      <c r="G13" s="73" t="s">
        <v>330</v>
      </c>
      <c r="H13" s="74">
        <v>118289.49</v>
      </c>
      <c r="I13" s="73" t="s">
        <v>269</v>
      </c>
      <c r="J13" s="73">
        <v>971</v>
      </c>
      <c r="L13" s="73" t="s">
        <v>277</v>
      </c>
      <c r="M13" s="75">
        <v>42759</v>
      </c>
    </row>
    <row r="14" spans="1:13" x14ac:dyDescent="0.2">
      <c r="A14" s="73" t="s">
        <v>329</v>
      </c>
      <c r="B14" s="73" t="s">
        <v>266</v>
      </c>
      <c r="C14" s="73">
        <v>2</v>
      </c>
      <c r="D14" s="73" t="s">
        <v>267</v>
      </c>
      <c r="E14" s="73">
        <v>2017</v>
      </c>
      <c r="F14" s="73">
        <v>359</v>
      </c>
      <c r="G14" s="73" t="s">
        <v>330</v>
      </c>
      <c r="H14" s="74">
        <v>463490.66</v>
      </c>
      <c r="I14" s="73" t="s">
        <v>269</v>
      </c>
      <c r="J14" s="73">
        <v>971</v>
      </c>
      <c r="L14" s="73" t="s">
        <v>337</v>
      </c>
      <c r="M14" s="75">
        <v>42759</v>
      </c>
    </row>
    <row r="15" spans="1:13" x14ac:dyDescent="0.2">
      <c r="A15" s="73" t="s">
        <v>329</v>
      </c>
      <c r="B15" s="73" t="s">
        <v>266</v>
      </c>
      <c r="C15" s="73">
        <v>2</v>
      </c>
      <c r="D15" s="73" t="s">
        <v>267</v>
      </c>
      <c r="E15" s="73">
        <v>2017</v>
      </c>
      <c r="F15" s="73">
        <v>359</v>
      </c>
      <c r="G15" s="73" t="s">
        <v>330</v>
      </c>
      <c r="H15" s="74">
        <v>71279.539999999994</v>
      </c>
      <c r="I15" s="73" t="s">
        <v>269</v>
      </c>
      <c r="J15" s="73">
        <v>971</v>
      </c>
      <c r="L15" s="73" t="s">
        <v>338</v>
      </c>
      <c r="M15" s="75">
        <v>42762</v>
      </c>
    </row>
    <row r="16" spans="1:13" x14ac:dyDescent="0.2">
      <c r="A16" s="73" t="s">
        <v>329</v>
      </c>
      <c r="B16" s="73" t="s">
        <v>266</v>
      </c>
      <c r="C16" s="73">
        <v>2</v>
      </c>
      <c r="D16" s="73" t="s">
        <v>267</v>
      </c>
      <c r="E16" s="73">
        <v>2017</v>
      </c>
      <c r="F16" s="73">
        <v>359</v>
      </c>
      <c r="G16" s="73" t="s">
        <v>330</v>
      </c>
      <c r="H16" s="74">
        <v>92827.54</v>
      </c>
      <c r="I16" s="73" t="s">
        <v>269</v>
      </c>
      <c r="J16" s="73">
        <v>971</v>
      </c>
      <c r="L16" s="73" t="s">
        <v>278</v>
      </c>
      <c r="M16" s="75">
        <v>42765</v>
      </c>
    </row>
    <row r="17" spans="1:13" x14ac:dyDescent="0.2">
      <c r="A17" s="73" t="s">
        <v>329</v>
      </c>
      <c r="B17" s="73" t="s">
        <v>266</v>
      </c>
      <c r="C17" s="73">
        <v>2</v>
      </c>
      <c r="D17" s="73" t="s">
        <v>267</v>
      </c>
      <c r="E17" s="73">
        <v>2017</v>
      </c>
      <c r="F17" s="73">
        <v>359</v>
      </c>
      <c r="G17" s="73" t="s">
        <v>330</v>
      </c>
      <c r="H17" s="74">
        <v>-50000</v>
      </c>
      <c r="I17" s="73" t="s">
        <v>269</v>
      </c>
      <c r="J17" s="73">
        <v>972</v>
      </c>
      <c r="L17" s="73" t="s">
        <v>279</v>
      </c>
      <c r="M17" s="75">
        <v>42762</v>
      </c>
    </row>
    <row r="18" spans="1:13" x14ac:dyDescent="0.2">
      <c r="A18" s="73" t="s">
        <v>329</v>
      </c>
      <c r="B18" s="73" t="s">
        <v>266</v>
      </c>
      <c r="C18" s="73">
        <v>2</v>
      </c>
      <c r="D18" s="73" t="s">
        <v>267</v>
      </c>
      <c r="E18" s="73">
        <v>2017</v>
      </c>
      <c r="F18" s="73">
        <v>359</v>
      </c>
      <c r="G18" s="73" t="s">
        <v>330</v>
      </c>
      <c r="H18" s="74">
        <v>91943.02</v>
      </c>
      <c r="I18" s="73" t="s">
        <v>269</v>
      </c>
      <c r="J18" s="73">
        <v>971</v>
      </c>
      <c r="L18" s="73" t="s">
        <v>339</v>
      </c>
      <c r="M18" s="75">
        <v>42766</v>
      </c>
    </row>
    <row r="19" spans="1:13" x14ac:dyDescent="0.2">
      <c r="A19" s="73" t="s">
        <v>329</v>
      </c>
      <c r="B19" s="73" t="s">
        <v>266</v>
      </c>
      <c r="C19" s="73">
        <v>2</v>
      </c>
      <c r="D19" s="73" t="s">
        <v>267</v>
      </c>
      <c r="E19" s="73">
        <v>2017</v>
      </c>
      <c r="F19" s="73">
        <v>359</v>
      </c>
      <c r="G19" s="73" t="s">
        <v>330</v>
      </c>
      <c r="H19" s="74">
        <v>147125.96</v>
      </c>
      <c r="I19" s="73" t="s">
        <v>269</v>
      </c>
      <c r="J19" s="73">
        <v>971</v>
      </c>
      <c r="L19" s="73" t="s">
        <v>340</v>
      </c>
      <c r="M19" s="75">
        <v>42772</v>
      </c>
    </row>
    <row r="20" spans="1:13" x14ac:dyDescent="0.2">
      <c r="A20" s="73" t="s">
        <v>329</v>
      </c>
      <c r="B20" s="73" t="s">
        <v>266</v>
      </c>
      <c r="C20" s="73">
        <v>2</v>
      </c>
      <c r="D20" s="73" t="s">
        <v>267</v>
      </c>
      <c r="E20" s="73">
        <v>2017</v>
      </c>
      <c r="F20" s="73">
        <v>359</v>
      </c>
      <c r="G20" s="73" t="s">
        <v>330</v>
      </c>
      <c r="H20" s="74">
        <v>183791.78</v>
      </c>
      <c r="I20" s="73" t="s">
        <v>269</v>
      </c>
      <c r="J20" s="73">
        <v>971</v>
      </c>
      <c r="L20" s="73" t="s">
        <v>341</v>
      </c>
      <c r="M20" s="75">
        <v>42776</v>
      </c>
    </row>
    <row r="21" spans="1:13" x14ac:dyDescent="0.2">
      <c r="A21" s="73" t="s">
        <v>329</v>
      </c>
      <c r="B21" s="73" t="s">
        <v>266</v>
      </c>
      <c r="C21" s="73">
        <v>2</v>
      </c>
      <c r="D21" s="73" t="s">
        <v>267</v>
      </c>
      <c r="E21" s="73">
        <v>2017</v>
      </c>
      <c r="F21" s="73">
        <v>359</v>
      </c>
      <c r="G21" s="73" t="s">
        <v>330</v>
      </c>
      <c r="H21" s="74">
        <v>465341.96</v>
      </c>
      <c r="I21" s="73" t="s">
        <v>269</v>
      </c>
      <c r="J21" s="73">
        <v>971</v>
      </c>
      <c r="L21" s="73" t="s">
        <v>342</v>
      </c>
      <c r="M21" s="75">
        <v>42782</v>
      </c>
    </row>
    <row r="22" spans="1:13" x14ac:dyDescent="0.2">
      <c r="A22" s="73" t="s">
        <v>329</v>
      </c>
      <c r="B22" s="73" t="s">
        <v>266</v>
      </c>
      <c r="C22" s="73">
        <v>2</v>
      </c>
      <c r="D22" s="73" t="s">
        <v>267</v>
      </c>
      <c r="E22" s="73">
        <v>2017</v>
      </c>
      <c r="F22" s="73">
        <v>359</v>
      </c>
      <c r="G22" s="73" t="s">
        <v>330</v>
      </c>
      <c r="H22" s="74">
        <v>163751.59</v>
      </c>
      <c r="I22" s="73" t="s">
        <v>269</v>
      </c>
      <c r="J22" s="73">
        <v>971</v>
      </c>
      <c r="L22" s="73" t="s">
        <v>280</v>
      </c>
      <c r="M22" s="75">
        <v>42783</v>
      </c>
    </row>
    <row r="23" spans="1:13" x14ac:dyDescent="0.2">
      <c r="A23" s="73" t="s">
        <v>329</v>
      </c>
      <c r="B23" s="73" t="s">
        <v>266</v>
      </c>
      <c r="C23" s="73">
        <v>2</v>
      </c>
      <c r="D23" s="73" t="s">
        <v>267</v>
      </c>
      <c r="E23" s="73">
        <v>2017</v>
      </c>
      <c r="F23" s="73">
        <v>359</v>
      </c>
      <c r="G23" s="73" t="s">
        <v>330</v>
      </c>
      <c r="H23" s="74">
        <v>90973.4</v>
      </c>
      <c r="I23" s="73" t="s">
        <v>269</v>
      </c>
      <c r="J23" s="73">
        <v>971</v>
      </c>
      <c r="L23" s="73" t="s">
        <v>343</v>
      </c>
      <c r="M23" s="75">
        <v>42787</v>
      </c>
    </row>
    <row r="24" spans="1:13" x14ac:dyDescent="0.2">
      <c r="A24" s="73" t="s">
        <v>329</v>
      </c>
      <c r="B24" s="73" t="s">
        <v>266</v>
      </c>
      <c r="C24" s="73">
        <v>2</v>
      </c>
      <c r="D24" s="73" t="s">
        <v>267</v>
      </c>
      <c r="E24" s="73">
        <v>2017</v>
      </c>
      <c r="F24" s="73">
        <v>359</v>
      </c>
      <c r="G24" s="73" t="s">
        <v>330</v>
      </c>
      <c r="H24" s="74">
        <v>286701.12</v>
      </c>
      <c r="I24" s="73" t="s">
        <v>269</v>
      </c>
      <c r="J24" s="73">
        <v>971</v>
      </c>
      <c r="L24" s="73" t="s">
        <v>281</v>
      </c>
      <c r="M24" s="75">
        <v>42790</v>
      </c>
    </row>
    <row r="25" spans="1:13" x14ac:dyDescent="0.2">
      <c r="A25" s="73" t="s">
        <v>329</v>
      </c>
      <c r="B25" s="73" t="s">
        <v>266</v>
      </c>
      <c r="C25" s="73">
        <v>2</v>
      </c>
      <c r="D25" s="73" t="s">
        <v>267</v>
      </c>
      <c r="E25" s="73">
        <v>2017</v>
      </c>
      <c r="F25" s="73">
        <v>359</v>
      </c>
      <c r="G25" s="73" t="s">
        <v>330</v>
      </c>
      <c r="H25" s="74">
        <v>247778.69</v>
      </c>
      <c r="I25" s="73" t="s">
        <v>269</v>
      </c>
      <c r="J25" s="73">
        <v>971</v>
      </c>
      <c r="L25" s="73" t="s">
        <v>344</v>
      </c>
      <c r="M25" s="75">
        <v>42794</v>
      </c>
    </row>
    <row r="26" spans="1:13" x14ac:dyDescent="0.2">
      <c r="A26" s="73" t="s">
        <v>329</v>
      </c>
      <c r="B26" s="73" t="s">
        <v>266</v>
      </c>
      <c r="C26" s="73">
        <v>2</v>
      </c>
      <c r="D26" s="73" t="s">
        <v>267</v>
      </c>
      <c r="E26" s="73">
        <v>2017</v>
      </c>
      <c r="F26" s="73">
        <v>359</v>
      </c>
      <c r="G26" s="73" t="s">
        <v>330</v>
      </c>
      <c r="H26" s="74">
        <v>428295.71</v>
      </c>
      <c r="I26" s="73" t="s">
        <v>269</v>
      </c>
      <c r="J26" s="73">
        <v>971</v>
      </c>
      <c r="L26" s="73" t="s">
        <v>345</v>
      </c>
      <c r="M26" s="75">
        <v>42801</v>
      </c>
    </row>
    <row r="27" spans="1:13" x14ac:dyDescent="0.2">
      <c r="A27" s="73" t="s">
        <v>329</v>
      </c>
      <c r="B27" s="73" t="s">
        <v>266</v>
      </c>
      <c r="C27" s="73">
        <v>2</v>
      </c>
      <c r="D27" s="73" t="s">
        <v>267</v>
      </c>
      <c r="E27" s="73">
        <v>2017</v>
      </c>
      <c r="F27" s="73">
        <v>359</v>
      </c>
      <c r="G27" s="73" t="s">
        <v>330</v>
      </c>
      <c r="H27" s="74">
        <v>53153.120000000003</v>
      </c>
      <c r="I27" s="73" t="s">
        <v>269</v>
      </c>
      <c r="J27" s="73">
        <v>971</v>
      </c>
      <c r="L27" s="73" t="s">
        <v>346</v>
      </c>
      <c r="M27" s="75">
        <v>42810</v>
      </c>
    </row>
    <row r="28" spans="1:13" x14ac:dyDescent="0.2">
      <c r="A28" s="73" t="s">
        <v>329</v>
      </c>
      <c r="B28" s="73" t="s">
        <v>266</v>
      </c>
      <c r="C28" s="73">
        <v>2</v>
      </c>
      <c r="D28" s="73" t="s">
        <v>267</v>
      </c>
      <c r="E28" s="73">
        <v>2017</v>
      </c>
      <c r="F28" s="73">
        <v>359</v>
      </c>
      <c r="G28" s="73" t="s">
        <v>330</v>
      </c>
      <c r="H28" s="74">
        <v>-50000</v>
      </c>
      <c r="I28" s="73" t="s">
        <v>269</v>
      </c>
      <c r="J28" s="73">
        <v>972</v>
      </c>
      <c r="L28" s="73" t="s">
        <v>282</v>
      </c>
      <c r="M28" s="75">
        <v>42810</v>
      </c>
    </row>
    <row r="29" spans="1:13" x14ac:dyDescent="0.2">
      <c r="A29" s="73" t="s">
        <v>329</v>
      </c>
      <c r="B29" s="73" t="s">
        <v>266</v>
      </c>
      <c r="C29" s="73">
        <v>2</v>
      </c>
      <c r="D29" s="73" t="s">
        <v>267</v>
      </c>
      <c r="E29" s="73">
        <v>2017</v>
      </c>
      <c r="F29" s="73">
        <v>359</v>
      </c>
      <c r="G29" s="73" t="s">
        <v>330</v>
      </c>
      <c r="H29" s="74">
        <v>86833.61</v>
      </c>
      <c r="I29" s="73" t="s">
        <v>269</v>
      </c>
      <c r="J29" s="73">
        <v>971</v>
      </c>
      <c r="L29" s="73" t="s">
        <v>283</v>
      </c>
      <c r="M29" s="75">
        <v>42811</v>
      </c>
    </row>
    <row r="30" spans="1:13" x14ac:dyDescent="0.2">
      <c r="A30" s="73" t="s">
        <v>329</v>
      </c>
      <c r="B30" s="73" t="s">
        <v>266</v>
      </c>
      <c r="C30" s="73">
        <v>2</v>
      </c>
      <c r="D30" s="73" t="s">
        <v>267</v>
      </c>
      <c r="E30" s="73">
        <v>2017</v>
      </c>
      <c r="F30" s="73">
        <v>359</v>
      </c>
      <c r="G30" s="73" t="s">
        <v>330</v>
      </c>
      <c r="H30" s="74">
        <v>395264.63</v>
      </c>
      <c r="I30" s="73" t="s">
        <v>269</v>
      </c>
      <c r="J30" s="73">
        <v>971</v>
      </c>
      <c r="L30" s="73" t="s">
        <v>284</v>
      </c>
      <c r="M30" s="75">
        <v>42824</v>
      </c>
    </row>
    <row r="31" spans="1:13" x14ac:dyDescent="0.2">
      <c r="A31" s="73" t="s">
        <v>329</v>
      </c>
      <c r="B31" s="73" t="s">
        <v>266</v>
      </c>
      <c r="C31" s="73">
        <v>2</v>
      </c>
      <c r="D31" s="73" t="s">
        <v>267</v>
      </c>
      <c r="E31" s="73">
        <v>2017</v>
      </c>
      <c r="F31" s="73">
        <v>359</v>
      </c>
      <c r="G31" s="73" t="s">
        <v>330</v>
      </c>
      <c r="H31" s="74">
        <v>330484.46999999997</v>
      </c>
      <c r="I31" s="73" t="s">
        <v>269</v>
      </c>
      <c r="J31" s="73">
        <v>971</v>
      </c>
      <c r="L31" s="73" t="s">
        <v>347</v>
      </c>
      <c r="M31" s="75">
        <v>42831</v>
      </c>
    </row>
    <row r="32" spans="1:13" x14ac:dyDescent="0.2">
      <c r="A32" s="73" t="s">
        <v>329</v>
      </c>
      <c r="B32" s="73" t="s">
        <v>266</v>
      </c>
      <c r="C32" s="73">
        <v>2</v>
      </c>
      <c r="D32" s="73" t="s">
        <v>267</v>
      </c>
      <c r="E32" s="73">
        <v>2017</v>
      </c>
      <c r="F32" s="73">
        <v>359</v>
      </c>
      <c r="G32" s="73" t="s">
        <v>330</v>
      </c>
      <c r="H32" s="74">
        <v>158782.01</v>
      </c>
      <c r="I32" s="73" t="s">
        <v>269</v>
      </c>
      <c r="J32" s="73">
        <v>971</v>
      </c>
      <c r="L32" s="73" t="s">
        <v>285</v>
      </c>
      <c r="M32" s="75">
        <v>42832</v>
      </c>
    </row>
    <row r="33" spans="1:13" x14ac:dyDescent="0.2">
      <c r="A33" s="73" t="s">
        <v>329</v>
      </c>
      <c r="B33" s="73" t="s">
        <v>266</v>
      </c>
      <c r="C33" s="73">
        <v>2</v>
      </c>
      <c r="D33" s="73" t="s">
        <v>267</v>
      </c>
      <c r="E33" s="73">
        <v>2017</v>
      </c>
      <c r="F33" s="73">
        <v>359</v>
      </c>
      <c r="G33" s="73" t="s">
        <v>330</v>
      </c>
      <c r="H33" s="74">
        <v>52461.13</v>
      </c>
      <c r="I33" s="73" t="s">
        <v>269</v>
      </c>
      <c r="J33" s="73">
        <v>971</v>
      </c>
      <c r="L33" s="73" t="s">
        <v>348</v>
      </c>
      <c r="M33" s="75">
        <v>42835</v>
      </c>
    </row>
    <row r="34" spans="1:13" x14ac:dyDescent="0.2">
      <c r="A34" s="73" t="s">
        <v>329</v>
      </c>
      <c r="B34" s="73" t="s">
        <v>266</v>
      </c>
      <c r="C34" s="73">
        <v>2</v>
      </c>
      <c r="D34" s="73" t="s">
        <v>267</v>
      </c>
      <c r="E34" s="73">
        <v>2017</v>
      </c>
      <c r="F34" s="73">
        <v>359</v>
      </c>
      <c r="G34" s="73" t="s">
        <v>330</v>
      </c>
      <c r="H34" s="74">
        <v>97661.24</v>
      </c>
      <c r="I34" s="73" t="s">
        <v>269</v>
      </c>
      <c r="J34" s="73">
        <v>971</v>
      </c>
      <c r="L34" s="73" t="s">
        <v>349</v>
      </c>
      <c r="M34" s="75">
        <v>42836</v>
      </c>
    </row>
    <row r="35" spans="1:13" x14ac:dyDescent="0.2">
      <c r="A35" s="73" t="s">
        <v>329</v>
      </c>
      <c r="B35" s="73" t="s">
        <v>266</v>
      </c>
      <c r="C35" s="73">
        <v>2</v>
      </c>
      <c r="D35" s="73" t="s">
        <v>267</v>
      </c>
      <c r="E35" s="73">
        <v>2017</v>
      </c>
      <c r="F35" s="73">
        <v>359</v>
      </c>
      <c r="G35" s="73" t="s">
        <v>330</v>
      </c>
      <c r="H35" s="74">
        <v>26340.32</v>
      </c>
      <c r="I35" s="73" t="s">
        <v>269</v>
      </c>
      <c r="J35" s="73">
        <v>971</v>
      </c>
      <c r="L35" s="73" t="s">
        <v>350</v>
      </c>
      <c r="M35" s="75">
        <v>42838</v>
      </c>
    </row>
    <row r="36" spans="1:13" x14ac:dyDescent="0.2">
      <c r="A36" s="73" t="s">
        <v>329</v>
      </c>
      <c r="B36" s="73" t="s">
        <v>266</v>
      </c>
      <c r="C36" s="73">
        <v>2</v>
      </c>
      <c r="D36" s="73" t="s">
        <v>267</v>
      </c>
      <c r="E36" s="73">
        <v>2017</v>
      </c>
      <c r="F36" s="73">
        <v>359</v>
      </c>
      <c r="G36" s="73" t="s">
        <v>330</v>
      </c>
      <c r="H36" s="74">
        <v>623493.89</v>
      </c>
      <c r="I36" s="73" t="s">
        <v>269</v>
      </c>
      <c r="J36" s="73">
        <v>971</v>
      </c>
      <c r="L36" s="73" t="s">
        <v>286</v>
      </c>
      <c r="M36" s="75">
        <v>42851</v>
      </c>
    </row>
    <row r="37" spans="1:13" x14ac:dyDescent="0.2">
      <c r="A37" s="73" t="s">
        <v>329</v>
      </c>
      <c r="B37" s="73" t="s">
        <v>266</v>
      </c>
      <c r="C37" s="73">
        <v>2</v>
      </c>
      <c r="D37" s="73" t="s">
        <v>267</v>
      </c>
      <c r="E37" s="73">
        <v>2017</v>
      </c>
      <c r="F37" s="73">
        <v>359</v>
      </c>
      <c r="G37" s="73" t="s">
        <v>330</v>
      </c>
      <c r="H37" s="74">
        <v>243183.97</v>
      </c>
      <c r="I37" s="73" t="s">
        <v>269</v>
      </c>
      <c r="J37" s="73">
        <v>971</v>
      </c>
      <c r="L37" s="73" t="s">
        <v>351</v>
      </c>
      <c r="M37" s="75">
        <v>42855</v>
      </c>
    </row>
    <row r="38" spans="1:13" x14ac:dyDescent="0.2">
      <c r="A38" s="73" t="s">
        <v>329</v>
      </c>
      <c r="B38" s="73" t="s">
        <v>266</v>
      </c>
      <c r="C38" s="73">
        <v>2</v>
      </c>
      <c r="D38" s="73" t="s">
        <v>267</v>
      </c>
      <c r="E38" s="73">
        <v>2017</v>
      </c>
      <c r="F38" s="73">
        <v>359</v>
      </c>
      <c r="G38" s="73" t="s">
        <v>330</v>
      </c>
      <c r="H38" s="74">
        <v>107027.25</v>
      </c>
      <c r="I38" s="73" t="s">
        <v>269</v>
      </c>
      <c r="J38" s="73">
        <v>971</v>
      </c>
      <c r="L38" s="73" t="s">
        <v>352</v>
      </c>
      <c r="M38" s="75">
        <v>42860</v>
      </c>
    </row>
    <row r="39" spans="1:13" x14ac:dyDescent="0.2">
      <c r="A39" s="73" t="s">
        <v>329</v>
      </c>
      <c r="B39" s="73" t="s">
        <v>266</v>
      </c>
      <c r="C39" s="73">
        <v>2</v>
      </c>
      <c r="D39" s="73" t="s">
        <v>267</v>
      </c>
      <c r="E39" s="73">
        <v>2017</v>
      </c>
      <c r="F39" s="73">
        <v>359</v>
      </c>
      <c r="G39" s="73" t="s">
        <v>330</v>
      </c>
      <c r="H39" s="74">
        <v>60050.48</v>
      </c>
      <c r="I39" s="73" t="s">
        <v>269</v>
      </c>
      <c r="J39" s="73">
        <v>971</v>
      </c>
      <c r="L39" s="73" t="s">
        <v>353</v>
      </c>
      <c r="M39" s="75">
        <v>42865</v>
      </c>
    </row>
    <row r="40" spans="1:13" x14ac:dyDescent="0.2">
      <c r="A40" s="73" t="s">
        <v>329</v>
      </c>
      <c r="B40" s="73" t="s">
        <v>266</v>
      </c>
      <c r="C40" s="73">
        <v>2</v>
      </c>
      <c r="D40" s="73" t="s">
        <v>267</v>
      </c>
      <c r="E40" s="73">
        <v>2017</v>
      </c>
      <c r="F40" s="73">
        <v>359</v>
      </c>
      <c r="G40" s="73" t="s">
        <v>330</v>
      </c>
      <c r="H40" s="74">
        <v>-55000</v>
      </c>
      <c r="I40" s="73" t="s">
        <v>269</v>
      </c>
      <c r="J40" s="73">
        <v>972</v>
      </c>
      <c r="L40" s="73" t="s">
        <v>287</v>
      </c>
      <c r="M40" s="75">
        <v>42867</v>
      </c>
    </row>
    <row r="41" spans="1:13" x14ac:dyDescent="0.2">
      <c r="A41" s="73" t="s">
        <v>329</v>
      </c>
      <c r="B41" s="73" t="s">
        <v>266</v>
      </c>
      <c r="C41" s="73">
        <v>2</v>
      </c>
      <c r="D41" s="73" t="s">
        <v>267</v>
      </c>
      <c r="E41" s="73">
        <v>2017</v>
      </c>
      <c r="F41" s="73">
        <v>359</v>
      </c>
      <c r="G41" s="73" t="s">
        <v>330</v>
      </c>
      <c r="H41" s="74">
        <v>51686.21</v>
      </c>
      <c r="I41" s="73" t="s">
        <v>269</v>
      </c>
      <c r="J41" s="73">
        <v>971</v>
      </c>
      <c r="L41" s="73" t="s">
        <v>354</v>
      </c>
      <c r="M41" s="75">
        <v>42871</v>
      </c>
    </row>
    <row r="42" spans="1:13" x14ac:dyDescent="0.2">
      <c r="A42" s="73" t="s">
        <v>329</v>
      </c>
      <c r="B42" s="73" t="s">
        <v>266</v>
      </c>
      <c r="C42" s="73">
        <v>2</v>
      </c>
      <c r="D42" s="73" t="s">
        <v>267</v>
      </c>
      <c r="E42" s="73">
        <v>2017</v>
      </c>
      <c r="F42" s="73">
        <v>359</v>
      </c>
      <c r="G42" s="73" t="s">
        <v>330</v>
      </c>
      <c r="H42" s="74">
        <v>66506.89</v>
      </c>
      <c r="I42" s="73" t="s">
        <v>269</v>
      </c>
      <c r="J42" s="73">
        <v>971</v>
      </c>
      <c r="L42" s="73" t="s">
        <v>288</v>
      </c>
      <c r="M42" s="75">
        <v>42873</v>
      </c>
    </row>
    <row r="43" spans="1:13" x14ac:dyDescent="0.2">
      <c r="A43" s="73" t="s">
        <v>329</v>
      </c>
      <c r="B43" s="73" t="s">
        <v>266</v>
      </c>
      <c r="C43" s="73">
        <v>2</v>
      </c>
      <c r="D43" s="73" t="s">
        <v>267</v>
      </c>
      <c r="E43" s="73">
        <v>2017</v>
      </c>
      <c r="F43" s="73">
        <v>359</v>
      </c>
      <c r="G43" s="73" t="s">
        <v>330</v>
      </c>
      <c r="H43" s="74">
        <v>315840.94</v>
      </c>
      <c r="I43" s="73" t="s">
        <v>269</v>
      </c>
      <c r="J43" s="73">
        <v>971</v>
      </c>
      <c r="L43" s="73" t="s">
        <v>289</v>
      </c>
      <c r="M43" s="75">
        <v>42874</v>
      </c>
    </row>
    <row r="44" spans="1:13" x14ac:dyDescent="0.2">
      <c r="A44" s="73" t="s">
        <v>329</v>
      </c>
      <c r="B44" s="73" t="s">
        <v>266</v>
      </c>
      <c r="C44" s="73">
        <v>2</v>
      </c>
      <c r="D44" s="73" t="s">
        <v>267</v>
      </c>
      <c r="E44" s="73">
        <v>2017</v>
      </c>
      <c r="F44" s="73">
        <v>359</v>
      </c>
      <c r="G44" s="73" t="s">
        <v>330</v>
      </c>
      <c r="H44" s="74">
        <v>138666.19</v>
      </c>
      <c r="I44" s="73" t="s">
        <v>269</v>
      </c>
      <c r="J44" s="73">
        <v>971</v>
      </c>
      <c r="L44" s="73" t="s">
        <v>355</v>
      </c>
      <c r="M44" s="75">
        <v>42877</v>
      </c>
    </row>
    <row r="45" spans="1:13" x14ac:dyDescent="0.2">
      <c r="A45" s="73" t="s">
        <v>329</v>
      </c>
      <c r="B45" s="73" t="s">
        <v>266</v>
      </c>
      <c r="C45" s="73">
        <v>2</v>
      </c>
      <c r="D45" s="73" t="s">
        <v>267</v>
      </c>
      <c r="E45" s="73">
        <v>2017</v>
      </c>
      <c r="F45" s="73">
        <v>359</v>
      </c>
      <c r="G45" s="73" t="s">
        <v>330</v>
      </c>
      <c r="H45" s="74">
        <v>194462.41</v>
      </c>
      <c r="I45" s="73" t="s">
        <v>269</v>
      </c>
      <c r="J45" s="73">
        <v>971</v>
      </c>
      <c r="L45" s="73" t="s">
        <v>290</v>
      </c>
      <c r="M45" s="75">
        <v>42880</v>
      </c>
    </row>
    <row r="46" spans="1:13" x14ac:dyDescent="0.2">
      <c r="A46" s="73" t="s">
        <v>329</v>
      </c>
      <c r="B46" s="73" t="s">
        <v>266</v>
      </c>
      <c r="C46" s="73">
        <v>2</v>
      </c>
      <c r="D46" s="73" t="s">
        <v>267</v>
      </c>
      <c r="E46" s="73">
        <v>2017</v>
      </c>
      <c r="F46" s="73">
        <v>359</v>
      </c>
      <c r="G46" s="73" t="s">
        <v>330</v>
      </c>
      <c r="H46" s="74">
        <v>205010.14</v>
      </c>
      <c r="I46" s="73" t="s">
        <v>269</v>
      </c>
      <c r="J46" s="73">
        <v>971</v>
      </c>
      <c r="L46" s="73" t="s">
        <v>356</v>
      </c>
      <c r="M46" s="75">
        <v>42881</v>
      </c>
    </row>
    <row r="47" spans="1:13" x14ac:dyDescent="0.2">
      <c r="A47" s="73" t="s">
        <v>329</v>
      </c>
      <c r="B47" s="73" t="s">
        <v>266</v>
      </c>
      <c r="C47" s="73">
        <v>2</v>
      </c>
      <c r="D47" s="73" t="s">
        <v>267</v>
      </c>
      <c r="E47" s="73">
        <v>2017</v>
      </c>
      <c r="F47" s="73">
        <v>359</v>
      </c>
      <c r="G47" s="73" t="s">
        <v>330</v>
      </c>
      <c r="H47" s="74">
        <v>405963.43</v>
      </c>
      <c r="I47" s="73" t="s">
        <v>269</v>
      </c>
      <c r="J47" s="73">
        <v>971</v>
      </c>
      <c r="L47" s="73" t="s">
        <v>357</v>
      </c>
      <c r="M47" s="75">
        <v>42886</v>
      </c>
    </row>
    <row r="48" spans="1:13" x14ac:dyDescent="0.2">
      <c r="A48" s="73" t="s">
        <v>329</v>
      </c>
      <c r="B48" s="73" t="s">
        <v>266</v>
      </c>
      <c r="C48" s="73">
        <v>2</v>
      </c>
      <c r="D48" s="73" t="s">
        <v>267</v>
      </c>
      <c r="E48" s="73">
        <v>2017</v>
      </c>
      <c r="F48" s="73">
        <v>359</v>
      </c>
      <c r="G48" s="73" t="s">
        <v>330</v>
      </c>
      <c r="H48" s="74">
        <v>52138.55</v>
      </c>
      <c r="I48" s="73" t="s">
        <v>269</v>
      </c>
      <c r="J48" s="73">
        <v>971</v>
      </c>
      <c r="L48" s="73" t="s">
        <v>358</v>
      </c>
      <c r="M48" s="75">
        <v>42886</v>
      </c>
    </row>
    <row r="49" spans="1:13" x14ac:dyDescent="0.2">
      <c r="A49" s="73" t="s">
        <v>329</v>
      </c>
      <c r="B49" s="73" t="s">
        <v>266</v>
      </c>
      <c r="C49" s="73">
        <v>2</v>
      </c>
      <c r="D49" s="73" t="s">
        <v>267</v>
      </c>
      <c r="E49" s="73">
        <v>2017</v>
      </c>
      <c r="F49" s="73">
        <v>359</v>
      </c>
      <c r="G49" s="73" t="s">
        <v>330</v>
      </c>
      <c r="H49" s="74">
        <v>398326.01</v>
      </c>
      <c r="I49" s="73" t="s">
        <v>269</v>
      </c>
      <c r="J49" s="73">
        <v>971</v>
      </c>
      <c r="L49" s="73" t="s">
        <v>291</v>
      </c>
      <c r="M49" s="75">
        <v>42891</v>
      </c>
    </row>
    <row r="50" spans="1:13" x14ac:dyDescent="0.2">
      <c r="A50" s="73" t="s">
        <v>329</v>
      </c>
      <c r="B50" s="73" t="s">
        <v>266</v>
      </c>
      <c r="C50" s="73">
        <v>2</v>
      </c>
      <c r="D50" s="73" t="s">
        <v>267</v>
      </c>
      <c r="E50" s="73">
        <v>2017</v>
      </c>
      <c r="F50" s="73">
        <v>359</v>
      </c>
      <c r="G50" s="73" t="s">
        <v>330</v>
      </c>
      <c r="H50" s="74">
        <v>53128.46</v>
      </c>
      <c r="I50" s="73" t="s">
        <v>269</v>
      </c>
      <c r="J50" s="73">
        <v>971</v>
      </c>
      <c r="L50" s="73" t="s">
        <v>359</v>
      </c>
      <c r="M50" s="75">
        <v>42902</v>
      </c>
    </row>
    <row r="51" spans="1:13" x14ac:dyDescent="0.2">
      <c r="A51" s="73" t="s">
        <v>329</v>
      </c>
      <c r="B51" s="73" t="s">
        <v>266</v>
      </c>
      <c r="C51" s="73">
        <v>2</v>
      </c>
      <c r="D51" s="73" t="s">
        <v>267</v>
      </c>
      <c r="E51" s="73">
        <v>2017</v>
      </c>
      <c r="F51" s="73">
        <v>359</v>
      </c>
      <c r="G51" s="73" t="s">
        <v>330</v>
      </c>
      <c r="H51" s="74">
        <v>176006.7</v>
      </c>
      <c r="I51" s="73" t="s">
        <v>269</v>
      </c>
      <c r="J51" s="73">
        <v>971</v>
      </c>
      <c r="L51" s="73" t="s">
        <v>360</v>
      </c>
      <c r="M51" s="75">
        <v>42902</v>
      </c>
    </row>
    <row r="52" spans="1:13" x14ac:dyDescent="0.2">
      <c r="A52" s="73" t="s">
        <v>329</v>
      </c>
      <c r="B52" s="73" t="s">
        <v>266</v>
      </c>
      <c r="C52" s="73">
        <v>2</v>
      </c>
      <c r="D52" s="73" t="s">
        <v>267</v>
      </c>
      <c r="E52" s="73">
        <v>2017</v>
      </c>
      <c r="F52" s="73">
        <v>359</v>
      </c>
      <c r="G52" s="73" t="s">
        <v>330</v>
      </c>
      <c r="H52" s="74">
        <v>189028.6</v>
      </c>
      <c r="I52" s="73" t="s">
        <v>269</v>
      </c>
      <c r="J52" s="73">
        <v>971</v>
      </c>
      <c r="L52" s="73" t="s">
        <v>292</v>
      </c>
      <c r="M52" s="75">
        <v>42902</v>
      </c>
    </row>
    <row r="53" spans="1:13" x14ac:dyDescent="0.2">
      <c r="A53" s="73" t="s">
        <v>329</v>
      </c>
      <c r="B53" s="73" t="s">
        <v>266</v>
      </c>
      <c r="C53" s="73">
        <v>2</v>
      </c>
      <c r="D53" s="73" t="s">
        <v>267</v>
      </c>
      <c r="E53" s="73">
        <v>2017</v>
      </c>
      <c r="F53" s="73">
        <v>359</v>
      </c>
      <c r="G53" s="73" t="s">
        <v>330</v>
      </c>
      <c r="H53" s="74">
        <v>88866.94</v>
      </c>
      <c r="I53" s="73" t="s">
        <v>269</v>
      </c>
      <c r="J53" s="73">
        <v>971</v>
      </c>
      <c r="L53" s="73" t="s">
        <v>361</v>
      </c>
      <c r="M53" s="75">
        <v>42906</v>
      </c>
    </row>
    <row r="54" spans="1:13" x14ac:dyDescent="0.2">
      <c r="A54" s="73" t="s">
        <v>329</v>
      </c>
      <c r="B54" s="73" t="s">
        <v>266</v>
      </c>
      <c r="C54" s="73">
        <v>2</v>
      </c>
      <c r="D54" s="73" t="s">
        <v>267</v>
      </c>
      <c r="E54" s="73">
        <v>2017</v>
      </c>
      <c r="F54" s="73">
        <v>359</v>
      </c>
      <c r="G54" s="73" t="s">
        <v>330</v>
      </c>
      <c r="H54" s="74">
        <v>42738.38</v>
      </c>
      <c r="I54" s="73" t="s">
        <v>269</v>
      </c>
      <c r="J54" s="73">
        <v>971</v>
      </c>
      <c r="L54" s="73" t="s">
        <v>362</v>
      </c>
      <c r="M54" s="75">
        <v>42906</v>
      </c>
    </row>
    <row r="55" spans="1:13" x14ac:dyDescent="0.2">
      <c r="A55" s="73" t="s">
        <v>329</v>
      </c>
      <c r="B55" s="73" t="s">
        <v>266</v>
      </c>
      <c r="C55" s="73">
        <v>2</v>
      </c>
      <c r="D55" s="73" t="s">
        <v>267</v>
      </c>
      <c r="E55" s="73">
        <v>2017</v>
      </c>
      <c r="F55" s="73">
        <v>359</v>
      </c>
      <c r="G55" s="73" t="s">
        <v>330</v>
      </c>
      <c r="H55" s="74">
        <v>106230.9</v>
      </c>
      <c r="I55" s="73" t="s">
        <v>269</v>
      </c>
      <c r="J55" s="73">
        <v>971</v>
      </c>
      <c r="L55" s="73" t="s">
        <v>293</v>
      </c>
      <c r="M55" s="75">
        <v>42913</v>
      </c>
    </row>
    <row r="56" spans="1:13" x14ac:dyDescent="0.2">
      <c r="A56" s="73" t="s">
        <v>329</v>
      </c>
      <c r="B56" s="73" t="s">
        <v>266</v>
      </c>
      <c r="C56" s="73">
        <v>2</v>
      </c>
      <c r="D56" s="73" t="s">
        <v>267</v>
      </c>
      <c r="E56" s="73">
        <v>2017</v>
      </c>
      <c r="F56" s="73">
        <v>359</v>
      </c>
      <c r="G56" s="73" t="s">
        <v>330</v>
      </c>
      <c r="H56" s="74">
        <v>290556.25</v>
      </c>
      <c r="I56" s="73" t="s">
        <v>269</v>
      </c>
      <c r="J56" s="73">
        <v>971</v>
      </c>
      <c r="L56" s="73" t="s">
        <v>363</v>
      </c>
      <c r="M56" s="75">
        <v>42913</v>
      </c>
    </row>
    <row r="57" spans="1:13" x14ac:dyDescent="0.2">
      <c r="A57" s="73" t="s">
        <v>329</v>
      </c>
      <c r="B57" s="73" t="s">
        <v>266</v>
      </c>
      <c r="C57" s="73">
        <v>2</v>
      </c>
      <c r="D57" s="73" t="s">
        <v>267</v>
      </c>
      <c r="E57" s="73">
        <v>2017</v>
      </c>
      <c r="F57" s="73">
        <v>359</v>
      </c>
      <c r="G57" s="73" t="s">
        <v>330</v>
      </c>
      <c r="H57" s="74">
        <v>120255.62</v>
      </c>
      <c r="I57" s="73" t="s">
        <v>269</v>
      </c>
      <c r="J57" s="73">
        <v>971</v>
      </c>
      <c r="L57" s="73" t="s">
        <v>364</v>
      </c>
      <c r="M57" s="75">
        <v>42915</v>
      </c>
    </row>
    <row r="58" spans="1:13" x14ac:dyDescent="0.2">
      <c r="A58" s="73" t="s">
        <v>329</v>
      </c>
      <c r="B58" s="73" t="s">
        <v>266</v>
      </c>
      <c r="C58" s="73">
        <v>2</v>
      </c>
      <c r="D58" s="73" t="s">
        <v>267</v>
      </c>
      <c r="E58" s="73">
        <v>2017</v>
      </c>
      <c r="F58" s="73">
        <v>359</v>
      </c>
      <c r="G58" s="73" t="s">
        <v>330</v>
      </c>
      <c r="H58" s="74">
        <v>133270.07</v>
      </c>
      <c r="I58" s="73" t="s">
        <v>269</v>
      </c>
      <c r="J58" s="73">
        <v>971</v>
      </c>
      <c r="L58" s="73" t="s">
        <v>365</v>
      </c>
      <c r="M58" s="75">
        <v>42916</v>
      </c>
    </row>
    <row r="59" spans="1:13" x14ac:dyDescent="0.2">
      <c r="A59" s="73" t="s">
        <v>329</v>
      </c>
      <c r="B59" s="73" t="s">
        <v>266</v>
      </c>
      <c r="C59" s="73">
        <v>2</v>
      </c>
      <c r="D59" s="73" t="s">
        <v>267</v>
      </c>
      <c r="E59" s="73">
        <v>2017</v>
      </c>
      <c r="F59" s="73">
        <v>359</v>
      </c>
      <c r="G59" s="73" t="s">
        <v>330</v>
      </c>
      <c r="H59" s="74">
        <v>-40000</v>
      </c>
      <c r="I59" s="73" t="s">
        <v>269</v>
      </c>
      <c r="J59" s="73">
        <v>972</v>
      </c>
      <c r="L59" s="73" t="s">
        <v>294</v>
      </c>
      <c r="M59" s="75">
        <v>42916</v>
      </c>
    </row>
    <row r="60" spans="1:13" x14ac:dyDescent="0.2">
      <c r="A60" s="73" t="s">
        <v>329</v>
      </c>
      <c r="B60" s="73" t="s">
        <v>266</v>
      </c>
      <c r="C60" s="73">
        <v>2</v>
      </c>
      <c r="D60" s="73" t="s">
        <v>267</v>
      </c>
      <c r="E60" s="73">
        <v>2017</v>
      </c>
      <c r="F60" s="73">
        <v>359</v>
      </c>
      <c r="G60" s="73" t="s">
        <v>330</v>
      </c>
      <c r="H60" s="74">
        <v>81786.94</v>
      </c>
      <c r="I60" s="73" t="s">
        <v>269</v>
      </c>
      <c r="J60" s="73">
        <v>971</v>
      </c>
      <c r="L60" s="73" t="s">
        <v>366</v>
      </c>
      <c r="M60" s="75">
        <v>42916</v>
      </c>
    </row>
    <row r="61" spans="1:13" x14ac:dyDescent="0.2">
      <c r="A61" s="73" t="s">
        <v>329</v>
      </c>
      <c r="B61" s="73" t="s">
        <v>266</v>
      </c>
      <c r="C61" s="73">
        <v>2</v>
      </c>
      <c r="D61" s="73" t="s">
        <v>267</v>
      </c>
      <c r="E61" s="73">
        <v>2017</v>
      </c>
      <c r="F61" s="73">
        <v>359</v>
      </c>
      <c r="G61" s="73" t="s">
        <v>330</v>
      </c>
      <c r="H61" s="74">
        <v>508594.16</v>
      </c>
      <c r="I61" s="73" t="s">
        <v>269</v>
      </c>
      <c r="J61" s="73">
        <v>971</v>
      </c>
      <c r="L61" s="73" t="s">
        <v>367</v>
      </c>
      <c r="M61" s="75">
        <v>42916</v>
      </c>
    </row>
    <row r="62" spans="1:13" x14ac:dyDescent="0.2">
      <c r="A62" s="73" t="s">
        <v>329</v>
      </c>
      <c r="B62" s="73" t="s">
        <v>266</v>
      </c>
      <c r="C62" s="73">
        <v>2</v>
      </c>
      <c r="D62" s="73" t="s">
        <v>267</v>
      </c>
      <c r="E62" s="73">
        <v>2017</v>
      </c>
      <c r="F62" s="73">
        <v>359</v>
      </c>
      <c r="G62" s="73" t="s">
        <v>330</v>
      </c>
      <c r="H62" s="74">
        <v>2850000</v>
      </c>
      <c r="I62" s="73" t="s">
        <v>269</v>
      </c>
      <c r="J62" s="73">
        <v>971</v>
      </c>
      <c r="L62" s="73" t="s">
        <v>295</v>
      </c>
      <c r="M62" s="75">
        <v>42566</v>
      </c>
    </row>
    <row r="63" spans="1:13" x14ac:dyDescent="0.2">
      <c r="A63" s="73" t="s">
        <v>329</v>
      </c>
      <c r="B63" s="73" t="s">
        <v>266</v>
      </c>
      <c r="C63" s="73">
        <v>2</v>
      </c>
      <c r="D63" s="73" t="s">
        <v>267</v>
      </c>
      <c r="E63" s="73">
        <v>2017</v>
      </c>
      <c r="F63" s="73">
        <v>359</v>
      </c>
      <c r="G63" s="73" t="s">
        <v>330</v>
      </c>
      <c r="H63" s="74">
        <v>522452.89</v>
      </c>
      <c r="I63" s="73" t="s">
        <v>269</v>
      </c>
      <c r="J63" s="73">
        <v>971</v>
      </c>
      <c r="L63" s="73" t="s">
        <v>331</v>
      </c>
      <c r="M63" s="75">
        <v>42582</v>
      </c>
    </row>
    <row r="64" spans="1:13" x14ac:dyDescent="0.2">
      <c r="A64" s="73" t="s">
        <v>329</v>
      </c>
      <c r="B64" s="73" t="s">
        <v>266</v>
      </c>
      <c r="C64" s="73">
        <v>2</v>
      </c>
      <c r="D64" s="73" t="s">
        <v>267</v>
      </c>
      <c r="E64" s="73">
        <v>2017</v>
      </c>
      <c r="F64" s="73">
        <v>359</v>
      </c>
      <c r="G64" s="73" t="s">
        <v>330</v>
      </c>
      <c r="H64" s="74">
        <v>128159.4</v>
      </c>
      <c r="I64" s="73" t="s">
        <v>269</v>
      </c>
      <c r="J64" s="73">
        <v>971</v>
      </c>
      <c r="L64" s="73" t="s">
        <v>272</v>
      </c>
      <c r="M64" s="75">
        <v>42582</v>
      </c>
    </row>
    <row r="65" spans="1:13" x14ac:dyDescent="0.2">
      <c r="A65" s="73" t="s">
        <v>329</v>
      </c>
      <c r="B65" s="73" t="s">
        <v>266</v>
      </c>
      <c r="C65" s="73">
        <v>2</v>
      </c>
      <c r="D65" s="73" t="s">
        <v>267</v>
      </c>
      <c r="E65" s="73">
        <v>2017</v>
      </c>
      <c r="F65" s="73">
        <v>359</v>
      </c>
      <c r="G65" s="73" t="s">
        <v>330</v>
      </c>
      <c r="H65" s="74">
        <v>134589.65</v>
      </c>
      <c r="I65" s="73" t="s">
        <v>269</v>
      </c>
      <c r="J65" s="73">
        <v>971</v>
      </c>
      <c r="L65" s="73" t="s">
        <v>296</v>
      </c>
      <c r="M65" s="75">
        <v>42604</v>
      </c>
    </row>
    <row r="66" spans="1:13" x14ac:dyDescent="0.2">
      <c r="A66" s="73" t="s">
        <v>329</v>
      </c>
      <c r="B66" s="73" t="s">
        <v>266</v>
      </c>
      <c r="C66" s="73">
        <v>2</v>
      </c>
      <c r="D66" s="73" t="s">
        <v>267</v>
      </c>
      <c r="E66" s="73">
        <v>2017</v>
      </c>
      <c r="F66" s="73">
        <v>359</v>
      </c>
      <c r="G66" s="73" t="s">
        <v>330</v>
      </c>
      <c r="H66" s="74">
        <v>456942.25</v>
      </c>
      <c r="I66" s="73" t="s">
        <v>269</v>
      </c>
      <c r="J66" s="73">
        <v>971</v>
      </c>
      <c r="L66" s="73" t="s">
        <v>297</v>
      </c>
      <c r="M66" s="75">
        <v>42607</v>
      </c>
    </row>
    <row r="67" spans="1:13" x14ac:dyDescent="0.2">
      <c r="A67" s="73" t="s">
        <v>329</v>
      </c>
      <c r="B67" s="73" t="s">
        <v>266</v>
      </c>
      <c r="C67" s="73">
        <v>2</v>
      </c>
      <c r="D67" s="73" t="s">
        <v>267</v>
      </c>
      <c r="E67" s="73">
        <v>2017</v>
      </c>
      <c r="F67" s="73">
        <v>359</v>
      </c>
      <c r="G67" s="73" t="s">
        <v>330</v>
      </c>
      <c r="H67" s="74">
        <v>134591.14000000001</v>
      </c>
      <c r="I67" s="73" t="s">
        <v>269</v>
      </c>
      <c r="J67" s="73">
        <v>971</v>
      </c>
      <c r="L67" s="73" t="s">
        <v>368</v>
      </c>
      <c r="M67" s="75">
        <v>42608</v>
      </c>
    </row>
    <row r="68" spans="1:13" x14ac:dyDescent="0.2">
      <c r="A68" s="73" t="s">
        <v>329</v>
      </c>
      <c r="B68" s="73" t="s">
        <v>266</v>
      </c>
      <c r="C68" s="73">
        <v>2</v>
      </c>
      <c r="D68" s="73" t="s">
        <v>267</v>
      </c>
      <c r="E68" s="73">
        <v>2017</v>
      </c>
      <c r="F68" s="73">
        <v>359</v>
      </c>
      <c r="G68" s="73" t="s">
        <v>330</v>
      </c>
      <c r="H68" s="74">
        <v>405.57</v>
      </c>
      <c r="I68" s="73" t="s">
        <v>269</v>
      </c>
      <c r="J68" s="73">
        <v>971</v>
      </c>
      <c r="L68" s="73" t="s">
        <v>369</v>
      </c>
      <c r="M68" s="75">
        <v>42612</v>
      </c>
    </row>
    <row r="69" spans="1:13" x14ac:dyDescent="0.2">
      <c r="A69" s="73" t="s">
        <v>329</v>
      </c>
      <c r="B69" s="73" t="s">
        <v>266</v>
      </c>
      <c r="C69" s="73">
        <v>2</v>
      </c>
      <c r="D69" s="73" t="s">
        <v>267</v>
      </c>
      <c r="E69" s="73">
        <v>2017</v>
      </c>
      <c r="F69" s="73">
        <v>359</v>
      </c>
      <c r="G69" s="73" t="s">
        <v>330</v>
      </c>
      <c r="H69" s="74">
        <v>332330.14</v>
      </c>
      <c r="I69" s="73" t="s">
        <v>269</v>
      </c>
      <c r="J69" s="73">
        <v>971</v>
      </c>
      <c r="L69" s="73" t="s">
        <v>298</v>
      </c>
      <c r="M69" s="75">
        <v>42613</v>
      </c>
    </row>
    <row r="70" spans="1:13" x14ac:dyDescent="0.2">
      <c r="A70" s="73" t="s">
        <v>329</v>
      </c>
      <c r="B70" s="73" t="s">
        <v>266</v>
      </c>
      <c r="C70" s="73">
        <v>2</v>
      </c>
      <c r="D70" s="73" t="s">
        <v>267</v>
      </c>
      <c r="E70" s="73">
        <v>2017</v>
      </c>
      <c r="F70" s="73">
        <v>359</v>
      </c>
      <c r="G70" s="73" t="s">
        <v>330</v>
      </c>
      <c r="H70" s="74">
        <v>160575.16</v>
      </c>
      <c r="I70" s="73" t="s">
        <v>269</v>
      </c>
      <c r="J70" s="73">
        <v>971</v>
      </c>
      <c r="L70" s="73" t="s">
        <v>299</v>
      </c>
      <c r="M70" s="75">
        <v>42613</v>
      </c>
    </row>
    <row r="71" spans="1:13" x14ac:dyDescent="0.2">
      <c r="A71" s="73" t="s">
        <v>329</v>
      </c>
      <c r="B71" s="73" t="s">
        <v>266</v>
      </c>
      <c r="C71" s="73">
        <v>2</v>
      </c>
      <c r="D71" s="73" t="s">
        <v>267</v>
      </c>
      <c r="E71" s="73">
        <v>2017</v>
      </c>
      <c r="F71" s="73">
        <v>359</v>
      </c>
      <c r="G71" s="73" t="s">
        <v>330</v>
      </c>
      <c r="H71" s="74">
        <v>81209.22</v>
      </c>
      <c r="I71" s="73" t="s">
        <v>269</v>
      </c>
      <c r="J71" s="73">
        <v>971</v>
      </c>
      <c r="L71" s="73" t="s">
        <v>370</v>
      </c>
      <c r="M71" s="75">
        <v>42622</v>
      </c>
    </row>
    <row r="72" spans="1:13" x14ac:dyDescent="0.2">
      <c r="A72" s="73" t="s">
        <v>329</v>
      </c>
      <c r="B72" s="73" t="s">
        <v>266</v>
      </c>
      <c r="C72" s="73">
        <v>2</v>
      </c>
      <c r="D72" s="73" t="s">
        <v>267</v>
      </c>
      <c r="E72" s="73">
        <v>2017</v>
      </c>
      <c r="F72" s="73">
        <v>359</v>
      </c>
      <c r="G72" s="73" t="s">
        <v>330</v>
      </c>
      <c r="H72" s="74">
        <v>-69051</v>
      </c>
      <c r="I72" s="73" t="s">
        <v>269</v>
      </c>
      <c r="J72" s="73">
        <v>972</v>
      </c>
      <c r="L72" s="73" t="s">
        <v>313</v>
      </c>
      <c r="M72" s="75">
        <v>42625</v>
      </c>
    </row>
    <row r="73" spans="1:13" x14ac:dyDescent="0.2">
      <c r="A73" s="73" t="s">
        <v>329</v>
      </c>
      <c r="B73" s="73" t="s">
        <v>266</v>
      </c>
      <c r="C73" s="73">
        <v>2</v>
      </c>
      <c r="D73" s="73" t="s">
        <v>267</v>
      </c>
      <c r="E73" s="73">
        <v>2017</v>
      </c>
      <c r="F73" s="73">
        <v>359</v>
      </c>
      <c r="G73" s="73" t="s">
        <v>330</v>
      </c>
      <c r="H73" s="74">
        <v>375246.28</v>
      </c>
      <c r="I73" s="73" t="s">
        <v>269</v>
      </c>
      <c r="J73" s="73">
        <v>971</v>
      </c>
      <c r="L73" s="73" t="s">
        <v>371</v>
      </c>
      <c r="M73" s="75">
        <v>42634</v>
      </c>
    </row>
    <row r="74" spans="1:13" x14ac:dyDescent="0.2">
      <c r="A74" s="73" t="s">
        <v>329</v>
      </c>
      <c r="B74" s="73" t="s">
        <v>266</v>
      </c>
      <c r="C74" s="73">
        <v>2</v>
      </c>
      <c r="D74" s="73" t="s">
        <v>267</v>
      </c>
      <c r="E74" s="73">
        <v>2017</v>
      </c>
      <c r="F74" s="73">
        <v>359</v>
      </c>
      <c r="G74" s="73" t="s">
        <v>330</v>
      </c>
      <c r="H74" s="74">
        <v>142781.69</v>
      </c>
      <c r="I74" s="73" t="s">
        <v>269</v>
      </c>
      <c r="J74" s="73">
        <v>971</v>
      </c>
      <c r="L74" s="73" t="s">
        <v>372</v>
      </c>
      <c r="M74" s="75">
        <v>42640</v>
      </c>
    </row>
    <row r="75" spans="1:13" x14ac:dyDescent="0.2">
      <c r="A75" s="73" t="s">
        <v>329</v>
      </c>
      <c r="B75" s="73" t="s">
        <v>266</v>
      </c>
      <c r="C75" s="73">
        <v>2</v>
      </c>
      <c r="D75" s="73" t="s">
        <v>267</v>
      </c>
      <c r="E75" s="73">
        <v>2017</v>
      </c>
      <c r="F75" s="73">
        <v>359</v>
      </c>
      <c r="G75" s="73" t="s">
        <v>330</v>
      </c>
      <c r="H75" s="74">
        <v>206056.4</v>
      </c>
      <c r="I75" s="73" t="s">
        <v>269</v>
      </c>
      <c r="J75" s="73">
        <v>971</v>
      </c>
      <c r="L75" s="73" t="s">
        <v>300</v>
      </c>
      <c r="M75" s="75">
        <v>42640</v>
      </c>
    </row>
    <row r="76" spans="1:13" x14ac:dyDescent="0.2">
      <c r="A76" s="73" t="s">
        <v>329</v>
      </c>
      <c r="B76" s="73" t="s">
        <v>266</v>
      </c>
      <c r="C76" s="73">
        <v>2</v>
      </c>
      <c r="D76" s="73" t="s">
        <v>267</v>
      </c>
      <c r="E76" s="73">
        <v>2017</v>
      </c>
      <c r="F76" s="73">
        <v>359</v>
      </c>
      <c r="G76" s="73" t="s">
        <v>330</v>
      </c>
      <c r="H76" s="74">
        <v>711389.04</v>
      </c>
      <c r="I76" s="73" t="s">
        <v>269</v>
      </c>
      <c r="J76" s="73">
        <v>971</v>
      </c>
      <c r="L76" s="73" t="s">
        <v>373</v>
      </c>
      <c r="M76" s="75">
        <v>42648</v>
      </c>
    </row>
    <row r="77" spans="1:13" x14ac:dyDescent="0.2">
      <c r="A77" s="73" t="s">
        <v>329</v>
      </c>
      <c r="B77" s="73" t="s">
        <v>266</v>
      </c>
      <c r="C77" s="73">
        <v>2</v>
      </c>
      <c r="D77" s="73" t="s">
        <v>267</v>
      </c>
      <c r="E77" s="73">
        <v>2017</v>
      </c>
      <c r="F77" s="73">
        <v>359</v>
      </c>
      <c r="G77" s="73" t="s">
        <v>330</v>
      </c>
      <c r="H77" s="74">
        <v>99508</v>
      </c>
      <c r="I77" s="73" t="s">
        <v>269</v>
      </c>
      <c r="J77" s="73">
        <v>971</v>
      </c>
      <c r="L77" s="73" t="s">
        <v>374</v>
      </c>
      <c r="M77" s="75">
        <v>42650</v>
      </c>
    </row>
    <row r="78" spans="1:13" x14ac:dyDescent="0.2">
      <c r="A78" s="73" t="s">
        <v>329</v>
      </c>
      <c r="B78" s="73" t="s">
        <v>266</v>
      </c>
      <c r="C78" s="73">
        <v>2</v>
      </c>
      <c r="D78" s="73" t="s">
        <v>267</v>
      </c>
      <c r="E78" s="73">
        <v>2017</v>
      </c>
      <c r="F78" s="73">
        <v>359</v>
      </c>
      <c r="G78" s="73" t="s">
        <v>330</v>
      </c>
      <c r="H78" s="74">
        <v>113300.25</v>
      </c>
      <c r="I78" s="73" t="s">
        <v>269</v>
      </c>
      <c r="J78" s="73">
        <v>971</v>
      </c>
      <c r="L78" s="73" t="s">
        <v>375</v>
      </c>
      <c r="M78" s="75">
        <v>42657</v>
      </c>
    </row>
    <row r="79" spans="1:13" x14ac:dyDescent="0.2">
      <c r="A79" s="73" t="s">
        <v>329</v>
      </c>
      <c r="B79" s="73" t="s">
        <v>266</v>
      </c>
      <c r="C79" s="73">
        <v>2</v>
      </c>
      <c r="D79" s="73" t="s">
        <v>267</v>
      </c>
      <c r="E79" s="73">
        <v>2017</v>
      </c>
      <c r="F79" s="73">
        <v>359</v>
      </c>
      <c r="G79" s="73" t="s">
        <v>330</v>
      </c>
      <c r="H79" s="74">
        <v>103785.84</v>
      </c>
      <c r="I79" s="73" t="s">
        <v>269</v>
      </c>
      <c r="J79" s="73">
        <v>971</v>
      </c>
      <c r="L79" s="73" t="s">
        <v>301</v>
      </c>
      <c r="M79" s="75">
        <v>42662</v>
      </c>
    </row>
    <row r="80" spans="1:13" x14ac:dyDescent="0.2">
      <c r="A80" s="73" t="s">
        <v>329</v>
      </c>
      <c r="B80" s="73" t="s">
        <v>266</v>
      </c>
      <c r="C80" s="73">
        <v>2</v>
      </c>
      <c r="D80" s="73" t="s">
        <v>267</v>
      </c>
      <c r="E80" s="73">
        <v>2017</v>
      </c>
      <c r="F80" s="73">
        <v>359</v>
      </c>
      <c r="G80" s="73" t="s">
        <v>330</v>
      </c>
      <c r="H80" s="74">
        <v>163143.39000000001</v>
      </c>
      <c r="I80" s="73" t="s">
        <v>269</v>
      </c>
      <c r="J80" s="73">
        <v>971</v>
      </c>
      <c r="L80" s="73" t="s">
        <v>376</v>
      </c>
      <c r="M80" s="75">
        <v>42664</v>
      </c>
    </row>
    <row r="81" spans="1:13" x14ac:dyDescent="0.2">
      <c r="A81" s="73" t="s">
        <v>329</v>
      </c>
      <c r="B81" s="73" t="s">
        <v>266</v>
      </c>
      <c r="C81" s="73">
        <v>2</v>
      </c>
      <c r="D81" s="73" t="s">
        <v>267</v>
      </c>
      <c r="E81" s="73">
        <v>2017</v>
      </c>
      <c r="F81" s="73">
        <v>359</v>
      </c>
      <c r="G81" s="73" t="s">
        <v>330</v>
      </c>
      <c r="H81" s="74">
        <v>49492.74</v>
      </c>
      <c r="I81" s="73" t="s">
        <v>269</v>
      </c>
      <c r="J81" s="73">
        <v>971</v>
      </c>
      <c r="L81" s="73" t="s">
        <v>302</v>
      </c>
      <c r="M81" s="75">
        <v>42669</v>
      </c>
    </row>
    <row r="82" spans="1:13" x14ac:dyDescent="0.2">
      <c r="A82" s="73" t="s">
        <v>329</v>
      </c>
      <c r="B82" s="73" t="s">
        <v>266</v>
      </c>
      <c r="C82" s="73">
        <v>2</v>
      </c>
      <c r="D82" s="73" t="s">
        <v>267</v>
      </c>
      <c r="E82" s="73">
        <v>2017</v>
      </c>
      <c r="F82" s="73">
        <v>359</v>
      </c>
      <c r="G82" s="73" t="s">
        <v>330</v>
      </c>
      <c r="H82" s="74">
        <v>150076.10999999999</v>
      </c>
      <c r="I82" s="73" t="s">
        <v>269</v>
      </c>
      <c r="J82" s="73">
        <v>971</v>
      </c>
      <c r="L82" s="73" t="s">
        <v>377</v>
      </c>
      <c r="M82" s="75">
        <v>42670</v>
      </c>
    </row>
    <row r="83" spans="1:13" x14ac:dyDescent="0.2">
      <c r="A83" s="73" t="s">
        <v>329</v>
      </c>
      <c r="B83" s="73" t="s">
        <v>266</v>
      </c>
      <c r="C83" s="73">
        <v>2</v>
      </c>
      <c r="D83" s="73" t="s">
        <v>267</v>
      </c>
      <c r="E83" s="73">
        <v>2017</v>
      </c>
      <c r="F83" s="73">
        <v>359</v>
      </c>
      <c r="G83" s="73" t="s">
        <v>330</v>
      </c>
      <c r="H83" s="74">
        <v>106283.65</v>
      </c>
      <c r="I83" s="73" t="s">
        <v>269</v>
      </c>
      <c r="J83" s="73">
        <v>971</v>
      </c>
      <c r="L83" s="73" t="s">
        <v>303</v>
      </c>
      <c r="M83" s="75">
        <v>42674</v>
      </c>
    </row>
    <row r="84" spans="1:13" x14ac:dyDescent="0.2">
      <c r="A84" s="73" t="s">
        <v>329</v>
      </c>
      <c r="B84" s="73" t="s">
        <v>266</v>
      </c>
      <c r="C84" s="73">
        <v>2</v>
      </c>
      <c r="D84" s="73" t="s">
        <v>267</v>
      </c>
      <c r="E84" s="73">
        <v>2017</v>
      </c>
      <c r="F84" s="73">
        <v>359</v>
      </c>
      <c r="G84" s="73" t="s">
        <v>330</v>
      </c>
      <c r="H84" s="74">
        <v>14080.75</v>
      </c>
      <c r="I84" s="73" t="s">
        <v>269</v>
      </c>
      <c r="J84" s="73">
        <v>971</v>
      </c>
      <c r="L84" s="73" t="s">
        <v>378</v>
      </c>
      <c r="M84" s="75">
        <v>42678</v>
      </c>
    </row>
    <row r="85" spans="1:13" x14ac:dyDescent="0.2">
      <c r="A85" s="73" t="s">
        <v>329</v>
      </c>
      <c r="B85" s="73" t="s">
        <v>266</v>
      </c>
      <c r="C85" s="73">
        <v>2</v>
      </c>
      <c r="D85" s="73" t="s">
        <v>267</v>
      </c>
      <c r="E85" s="73">
        <v>2017</v>
      </c>
      <c r="F85" s="73">
        <v>359</v>
      </c>
      <c r="G85" s="73" t="s">
        <v>330</v>
      </c>
      <c r="H85" s="74">
        <v>645860.12</v>
      </c>
      <c r="I85" s="73" t="s">
        <v>269</v>
      </c>
      <c r="J85" s="73">
        <v>971</v>
      </c>
      <c r="L85" s="73" t="s">
        <v>304</v>
      </c>
      <c r="M85" s="75">
        <v>42688</v>
      </c>
    </row>
    <row r="86" spans="1:13" x14ac:dyDescent="0.2">
      <c r="A86" s="73" t="s">
        <v>329</v>
      </c>
      <c r="B86" s="73" t="s">
        <v>266</v>
      </c>
      <c r="C86" s="73">
        <v>2</v>
      </c>
      <c r="D86" s="73" t="s">
        <v>267</v>
      </c>
      <c r="E86" s="73">
        <v>2017</v>
      </c>
      <c r="F86" s="73">
        <v>359</v>
      </c>
      <c r="G86" s="73" t="s">
        <v>330</v>
      </c>
      <c r="H86" s="74">
        <v>145903.18</v>
      </c>
      <c r="I86" s="73" t="s">
        <v>269</v>
      </c>
      <c r="J86" s="73">
        <v>971</v>
      </c>
      <c r="L86" s="73" t="s">
        <v>379</v>
      </c>
      <c r="M86" s="75">
        <v>42695</v>
      </c>
    </row>
    <row r="87" spans="1:13" x14ac:dyDescent="0.2">
      <c r="A87" s="73" t="s">
        <v>329</v>
      </c>
      <c r="B87" s="73" t="s">
        <v>266</v>
      </c>
      <c r="C87" s="73">
        <v>2</v>
      </c>
      <c r="D87" s="73" t="s">
        <v>267</v>
      </c>
      <c r="E87" s="73">
        <v>2017</v>
      </c>
      <c r="F87" s="73">
        <v>359</v>
      </c>
      <c r="G87" s="73" t="s">
        <v>330</v>
      </c>
      <c r="H87" s="74">
        <v>232993.39</v>
      </c>
      <c r="I87" s="73" t="s">
        <v>269</v>
      </c>
      <c r="J87" s="73">
        <v>971</v>
      </c>
      <c r="L87" s="73" t="s">
        <v>380</v>
      </c>
      <c r="M87" s="75">
        <v>42697</v>
      </c>
    </row>
    <row r="88" spans="1:13" x14ac:dyDescent="0.2">
      <c r="A88" s="73" t="s">
        <v>329</v>
      </c>
      <c r="B88" s="73" t="s">
        <v>266</v>
      </c>
      <c r="C88" s="73">
        <v>2</v>
      </c>
      <c r="D88" s="73" t="s">
        <v>267</v>
      </c>
      <c r="E88" s="73">
        <v>2017</v>
      </c>
      <c r="F88" s="73">
        <v>359</v>
      </c>
      <c r="G88" s="73" t="s">
        <v>330</v>
      </c>
      <c r="H88" s="74">
        <v>17736.099999999999</v>
      </c>
      <c r="I88" s="73" t="s">
        <v>269</v>
      </c>
      <c r="J88" s="73">
        <v>971</v>
      </c>
      <c r="L88" s="73" t="s">
        <v>332</v>
      </c>
      <c r="M88" s="75">
        <v>42697</v>
      </c>
    </row>
    <row r="89" spans="1:13" x14ac:dyDescent="0.2">
      <c r="A89" s="73" t="s">
        <v>329</v>
      </c>
      <c r="B89" s="73" t="s">
        <v>266</v>
      </c>
      <c r="C89" s="73">
        <v>2</v>
      </c>
      <c r="D89" s="73" t="s">
        <v>267</v>
      </c>
      <c r="E89" s="73">
        <v>2017</v>
      </c>
      <c r="F89" s="73">
        <v>359</v>
      </c>
      <c r="G89" s="73" t="s">
        <v>330</v>
      </c>
      <c r="H89" s="74">
        <v>302194.7</v>
      </c>
      <c r="I89" s="73" t="s">
        <v>269</v>
      </c>
      <c r="J89" s="73">
        <v>971</v>
      </c>
      <c r="L89" s="73" t="s">
        <v>381</v>
      </c>
      <c r="M89" s="75">
        <v>42699</v>
      </c>
    </row>
    <row r="90" spans="1:13" x14ac:dyDescent="0.2">
      <c r="A90" s="73" t="s">
        <v>329</v>
      </c>
      <c r="B90" s="73" t="s">
        <v>266</v>
      </c>
      <c r="C90" s="73">
        <v>2</v>
      </c>
      <c r="D90" s="73" t="s">
        <v>267</v>
      </c>
      <c r="E90" s="73">
        <v>2017</v>
      </c>
      <c r="F90" s="73">
        <v>359</v>
      </c>
      <c r="G90" s="73" t="s">
        <v>330</v>
      </c>
      <c r="H90" s="74">
        <v>102521.77</v>
      </c>
      <c r="I90" s="73" t="s">
        <v>269</v>
      </c>
      <c r="J90" s="73">
        <v>971</v>
      </c>
      <c r="L90" s="73" t="s">
        <v>382</v>
      </c>
      <c r="M90" s="75">
        <v>42704</v>
      </c>
    </row>
    <row r="91" spans="1:13" x14ac:dyDescent="0.2">
      <c r="A91" s="73" t="s">
        <v>329</v>
      </c>
      <c r="B91" s="73" t="s">
        <v>266</v>
      </c>
      <c r="C91" s="73">
        <v>2</v>
      </c>
      <c r="D91" s="73" t="s">
        <v>267</v>
      </c>
      <c r="E91" s="73">
        <v>2017</v>
      </c>
      <c r="F91" s="73">
        <v>359</v>
      </c>
      <c r="G91" s="73" t="s">
        <v>330</v>
      </c>
      <c r="H91" s="74">
        <v>180093.17</v>
      </c>
      <c r="I91" s="73" t="s">
        <v>269</v>
      </c>
      <c r="J91" s="73">
        <v>971</v>
      </c>
      <c r="L91" s="73" t="s">
        <v>305</v>
      </c>
      <c r="M91" s="75">
        <v>42711</v>
      </c>
    </row>
    <row r="92" spans="1:13" x14ac:dyDescent="0.2">
      <c r="A92" s="73" t="s">
        <v>329</v>
      </c>
      <c r="B92" s="73" t="s">
        <v>266</v>
      </c>
      <c r="C92" s="73">
        <v>2</v>
      </c>
      <c r="D92" s="73" t="s">
        <v>267</v>
      </c>
      <c r="E92" s="73">
        <v>2017</v>
      </c>
      <c r="F92" s="73">
        <v>359</v>
      </c>
      <c r="G92" s="73" t="s">
        <v>330</v>
      </c>
      <c r="H92" s="74">
        <v>65426.52</v>
      </c>
      <c r="I92" s="73" t="s">
        <v>269</v>
      </c>
      <c r="J92" s="73">
        <v>971</v>
      </c>
      <c r="L92" s="73" t="s">
        <v>383</v>
      </c>
      <c r="M92" s="75">
        <v>42712</v>
      </c>
    </row>
    <row r="93" spans="1:13" x14ac:dyDescent="0.2">
      <c r="A93" s="73" t="s">
        <v>329</v>
      </c>
      <c r="B93" s="73" t="s">
        <v>266</v>
      </c>
      <c r="C93" s="73">
        <v>2</v>
      </c>
      <c r="D93" s="73" t="s">
        <v>267</v>
      </c>
      <c r="E93" s="73">
        <v>2017</v>
      </c>
      <c r="F93" s="73">
        <v>359</v>
      </c>
      <c r="G93" s="73" t="s">
        <v>330</v>
      </c>
      <c r="H93" s="74">
        <v>312426.62</v>
      </c>
      <c r="I93" s="73" t="s">
        <v>269</v>
      </c>
      <c r="J93" s="73">
        <v>971</v>
      </c>
      <c r="L93" s="73" t="s">
        <v>306</v>
      </c>
      <c r="M93" s="75">
        <v>42723</v>
      </c>
    </row>
    <row r="94" spans="1:13" x14ac:dyDescent="0.2">
      <c r="A94" s="73" t="s">
        <v>329</v>
      </c>
      <c r="B94" s="73" t="s">
        <v>266</v>
      </c>
      <c r="C94" s="73">
        <v>2</v>
      </c>
      <c r="D94" s="73" t="s">
        <v>267</v>
      </c>
      <c r="E94" s="73">
        <v>2017</v>
      </c>
      <c r="F94" s="73">
        <v>359</v>
      </c>
      <c r="G94" s="73" t="s">
        <v>330</v>
      </c>
      <c r="H94" s="74">
        <v>57000.6</v>
      </c>
      <c r="I94" s="73" t="s">
        <v>269</v>
      </c>
      <c r="J94" s="73">
        <v>971</v>
      </c>
      <c r="L94" s="73" t="s">
        <v>384</v>
      </c>
      <c r="M94" s="75">
        <v>42724</v>
      </c>
    </row>
    <row r="95" spans="1:13" x14ac:dyDescent="0.2">
      <c r="A95" s="73" t="s">
        <v>329</v>
      </c>
      <c r="B95" s="73" t="s">
        <v>266</v>
      </c>
      <c r="C95" s="73">
        <v>2</v>
      </c>
      <c r="D95" s="73" t="s">
        <v>267</v>
      </c>
      <c r="E95" s="73">
        <v>2017</v>
      </c>
      <c r="F95" s="73">
        <v>359</v>
      </c>
      <c r="G95" s="73" t="s">
        <v>330</v>
      </c>
      <c r="H95" s="74">
        <v>48064.67</v>
      </c>
      <c r="I95" s="73" t="s">
        <v>269</v>
      </c>
      <c r="J95" s="73">
        <v>971</v>
      </c>
      <c r="L95" s="73" t="s">
        <v>385</v>
      </c>
      <c r="M95" s="75">
        <v>42726</v>
      </c>
    </row>
    <row r="96" spans="1:13" ht="13.5" thickBot="1" x14ac:dyDescent="0.25">
      <c r="A96" s="73"/>
      <c r="B96" s="73"/>
      <c r="C96" s="73"/>
      <c r="D96" s="73"/>
      <c r="E96" s="73"/>
      <c r="F96" s="73"/>
      <c r="G96" s="73"/>
      <c r="H96" s="76">
        <f>SUM(H2:H95)</f>
        <v>14792768.5</v>
      </c>
      <c r="I96" s="73"/>
      <c r="J96" s="73"/>
      <c r="L96" s="73"/>
      <c r="M96" s="75"/>
    </row>
    <row r="97" spans="1:13" x14ac:dyDescent="0.2">
      <c r="A97" s="73"/>
      <c r="B97" s="73"/>
      <c r="C97" s="73"/>
      <c r="D97" s="73"/>
      <c r="E97" s="73"/>
      <c r="F97" s="73"/>
      <c r="G97" s="73"/>
      <c r="H97" s="74"/>
      <c r="I97" s="73"/>
      <c r="J97" s="73"/>
      <c r="L97" s="73"/>
      <c r="M97" s="75"/>
    </row>
    <row r="98" spans="1:13" x14ac:dyDescent="0.2">
      <c r="A98" s="73" t="s">
        <v>329</v>
      </c>
      <c r="B98" s="73" t="s">
        <v>266</v>
      </c>
      <c r="C98" s="73">
        <v>2</v>
      </c>
      <c r="D98" s="73" t="s">
        <v>267</v>
      </c>
      <c r="E98" s="73">
        <v>2016</v>
      </c>
      <c r="F98" s="73">
        <v>360</v>
      </c>
      <c r="G98" s="73" t="s">
        <v>330</v>
      </c>
      <c r="H98" s="74">
        <v>-136410.62</v>
      </c>
      <c r="I98" s="73" t="s">
        <v>269</v>
      </c>
      <c r="J98" s="73">
        <v>972</v>
      </c>
      <c r="L98" s="73" t="s">
        <v>270</v>
      </c>
      <c r="M98" s="75">
        <v>42565</v>
      </c>
    </row>
    <row r="99" spans="1:13" x14ac:dyDescent="0.2">
      <c r="A99" s="73" t="s">
        <v>329</v>
      </c>
      <c r="B99" s="73" t="s">
        <v>266</v>
      </c>
      <c r="C99" s="73">
        <v>2</v>
      </c>
      <c r="D99" s="73" t="s">
        <v>267</v>
      </c>
      <c r="E99" s="73">
        <v>2016</v>
      </c>
      <c r="F99" s="73">
        <v>360</v>
      </c>
      <c r="G99" s="73" t="s">
        <v>330</v>
      </c>
      <c r="H99" s="74">
        <v>-267591.84999999998</v>
      </c>
      <c r="I99" s="73" t="s">
        <v>269</v>
      </c>
      <c r="J99" s="73">
        <v>972</v>
      </c>
      <c r="L99" s="73" t="s">
        <v>271</v>
      </c>
      <c r="M99" s="75">
        <v>42563</v>
      </c>
    </row>
    <row r="100" spans="1:13" x14ac:dyDescent="0.2">
      <c r="A100" s="73" t="s">
        <v>329</v>
      </c>
      <c r="B100" s="73" t="s">
        <v>266</v>
      </c>
      <c r="C100" s="73">
        <v>2</v>
      </c>
      <c r="D100" s="73" t="s">
        <v>267</v>
      </c>
      <c r="E100" s="73">
        <v>2016</v>
      </c>
      <c r="F100" s="73">
        <v>360</v>
      </c>
      <c r="G100" s="73" t="s">
        <v>330</v>
      </c>
      <c r="H100" s="74">
        <v>2000</v>
      </c>
      <c r="I100" s="73" t="s">
        <v>269</v>
      </c>
      <c r="J100" s="73">
        <v>971</v>
      </c>
      <c r="L100" s="73" t="s">
        <v>333</v>
      </c>
      <c r="M100" s="75">
        <v>42586</v>
      </c>
    </row>
    <row r="101" spans="1:13" x14ac:dyDescent="0.2">
      <c r="A101" s="73" t="s">
        <v>329</v>
      </c>
      <c r="B101" s="73" t="s">
        <v>266</v>
      </c>
      <c r="C101" s="73">
        <v>2</v>
      </c>
      <c r="D101" s="73" t="s">
        <v>267</v>
      </c>
      <c r="E101" s="73">
        <v>2016</v>
      </c>
      <c r="F101" s="73">
        <v>360</v>
      </c>
      <c r="G101" s="73" t="s">
        <v>330</v>
      </c>
      <c r="H101" s="74">
        <v>-173159.4</v>
      </c>
      <c r="I101" s="73" t="s">
        <v>269</v>
      </c>
      <c r="J101" s="73">
        <v>972</v>
      </c>
      <c r="L101" s="73" t="s">
        <v>272</v>
      </c>
      <c r="M101" s="75">
        <v>42582</v>
      </c>
    </row>
    <row r="102" spans="1:13" x14ac:dyDescent="0.2">
      <c r="A102" s="73" t="s">
        <v>329</v>
      </c>
      <c r="B102" s="73" t="s">
        <v>266</v>
      </c>
      <c r="C102" s="73">
        <v>2</v>
      </c>
      <c r="D102" s="73" t="s">
        <v>267</v>
      </c>
      <c r="E102" s="73">
        <v>2016</v>
      </c>
      <c r="F102" s="73">
        <v>360</v>
      </c>
      <c r="G102" s="73" t="s">
        <v>330</v>
      </c>
      <c r="H102" s="74">
        <v>-405.57</v>
      </c>
      <c r="I102" s="73" t="s">
        <v>269</v>
      </c>
      <c r="J102" s="73">
        <v>972</v>
      </c>
      <c r="L102" s="73" t="s">
        <v>369</v>
      </c>
      <c r="M102" s="75">
        <v>42612</v>
      </c>
    </row>
    <row r="103" spans="1:13" x14ac:dyDescent="0.2">
      <c r="A103" s="73" t="s">
        <v>329</v>
      </c>
      <c r="B103" s="73" t="s">
        <v>266</v>
      </c>
      <c r="C103" s="73">
        <v>2</v>
      </c>
      <c r="D103" s="73" t="s">
        <v>267</v>
      </c>
      <c r="E103" s="73">
        <v>2017</v>
      </c>
      <c r="F103" s="73">
        <v>360</v>
      </c>
      <c r="G103" s="73" t="s">
        <v>330</v>
      </c>
      <c r="H103" s="74">
        <v>-107257.52</v>
      </c>
      <c r="I103" s="73" t="s">
        <v>269</v>
      </c>
      <c r="J103" s="73">
        <v>972</v>
      </c>
      <c r="L103" s="73" t="s">
        <v>275</v>
      </c>
      <c r="M103" s="75">
        <v>42744</v>
      </c>
    </row>
    <row r="104" spans="1:13" x14ac:dyDescent="0.2">
      <c r="A104" s="73" t="s">
        <v>329</v>
      </c>
      <c r="B104" s="73" t="s">
        <v>266</v>
      </c>
      <c r="C104" s="73">
        <v>2</v>
      </c>
      <c r="D104" s="73" t="s">
        <v>267</v>
      </c>
      <c r="E104" s="73">
        <v>2017</v>
      </c>
      <c r="F104" s="73">
        <v>360</v>
      </c>
      <c r="G104" s="73" t="s">
        <v>330</v>
      </c>
      <c r="H104" s="74">
        <v>-189857.94</v>
      </c>
      <c r="I104" s="73" t="s">
        <v>269</v>
      </c>
      <c r="J104" s="73">
        <v>972</v>
      </c>
      <c r="L104" s="73" t="s">
        <v>335</v>
      </c>
      <c r="M104" s="75">
        <v>42748</v>
      </c>
    </row>
    <row r="105" spans="1:13" x14ac:dyDescent="0.2">
      <c r="A105" s="73" t="s">
        <v>329</v>
      </c>
      <c r="B105" s="73" t="s">
        <v>266</v>
      </c>
      <c r="C105" s="73">
        <v>2</v>
      </c>
      <c r="D105" s="73" t="s">
        <v>267</v>
      </c>
      <c r="E105" s="73">
        <v>2017</v>
      </c>
      <c r="F105" s="73">
        <v>360</v>
      </c>
      <c r="G105" s="73" t="s">
        <v>330</v>
      </c>
      <c r="H105" s="74">
        <v>-192551.79</v>
      </c>
      <c r="I105" s="73" t="s">
        <v>269</v>
      </c>
      <c r="J105" s="73">
        <v>972</v>
      </c>
      <c r="L105" s="73" t="s">
        <v>336</v>
      </c>
      <c r="M105" s="75">
        <v>42754</v>
      </c>
    </row>
    <row r="106" spans="1:13" x14ac:dyDescent="0.2">
      <c r="A106" s="73" t="s">
        <v>329</v>
      </c>
      <c r="B106" s="73" t="s">
        <v>266</v>
      </c>
      <c r="C106" s="73">
        <v>2</v>
      </c>
      <c r="D106" s="73" t="s">
        <v>267</v>
      </c>
      <c r="E106" s="73">
        <v>2017</v>
      </c>
      <c r="F106" s="73">
        <v>360</v>
      </c>
      <c r="G106" s="73" t="s">
        <v>330</v>
      </c>
      <c r="H106" s="74">
        <v>-168289.49</v>
      </c>
      <c r="I106" s="73" t="s">
        <v>269</v>
      </c>
      <c r="J106" s="73">
        <v>972</v>
      </c>
      <c r="L106" s="73" t="s">
        <v>277</v>
      </c>
      <c r="M106" s="75">
        <v>42759</v>
      </c>
    </row>
    <row r="107" spans="1:13" x14ac:dyDescent="0.2">
      <c r="A107" s="73" t="s">
        <v>329</v>
      </c>
      <c r="B107" s="73" t="s">
        <v>266</v>
      </c>
      <c r="C107" s="73">
        <v>2</v>
      </c>
      <c r="D107" s="73" t="s">
        <v>267</v>
      </c>
      <c r="E107" s="73">
        <v>2017</v>
      </c>
      <c r="F107" s="73">
        <v>360</v>
      </c>
      <c r="G107" s="73" t="s">
        <v>330</v>
      </c>
      <c r="H107" s="74">
        <v>-463490.66</v>
      </c>
      <c r="I107" s="73" t="s">
        <v>269</v>
      </c>
      <c r="J107" s="73">
        <v>972</v>
      </c>
      <c r="L107" s="73" t="s">
        <v>337</v>
      </c>
      <c r="M107" s="75">
        <v>42759</v>
      </c>
    </row>
    <row r="108" spans="1:13" x14ac:dyDescent="0.2">
      <c r="A108" s="73" t="s">
        <v>329</v>
      </c>
      <c r="B108" s="73" t="s">
        <v>266</v>
      </c>
      <c r="C108" s="73">
        <v>2</v>
      </c>
      <c r="D108" s="73" t="s">
        <v>267</v>
      </c>
      <c r="E108" s="73">
        <v>2017</v>
      </c>
      <c r="F108" s="73">
        <v>360</v>
      </c>
      <c r="G108" s="73" t="s">
        <v>330</v>
      </c>
      <c r="H108" s="74">
        <v>-71279.539999999994</v>
      </c>
      <c r="I108" s="73" t="s">
        <v>269</v>
      </c>
      <c r="J108" s="73">
        <v>972</v>
      </c>
      <c r="L108" s="73" t="s">
        <v>338</v>
      </c>
      <c r="M108" s="75">
        <v>42762</v>
      </c>
    </row>
    <row r="109" spans="1:13" x14ac:dyDescent="0.2">
      <c r="A109" s="73" t="s">
        <v>329</v>
      </c>
      <c r="B109" s="73" t="s">
        <v>266</v>
      </c>
      <c r="C109" s="73">
        <v>2</v>
      </c>
      <c r="D109" s="73" t="s">
        <v>267</v>
      </c>
      <c r="E109" s="73">
        <v>2017</v>
      </c>
      <c r="F109" s="73">
        <v>360</v>
      </c>
      <c r="G109" s="73" t="s">
        <v>330</v>
      </c>
      <c r="H109" s="74">
        <v>-142827.54</v>
      </c>
      <c r="I109" s="73" t="s">
        <v>269</v>
      </c>
      <c r="J109" s="73">
        <v>972</v>
      </c>
      <c r="L109" s="73" t="s">
        <v>278</v>
      </c>
      <c r="M109" s="75">
        <v>42765</v>
      </c>
    </row>
    <row r="110" spans="1:13" x14ac:dyDescent="0.2">
      <c r="A110" s="73" t="s">
        <v>329</v>
      </c>
      <c r="B110" s="73" t="s">
        <v>266</v>
      </c>
      <c r="C110" s="73">
        <v>2</v>
      </c>
      <c r="D110" s="73" t="s">
        <v>267</v>
      </c>
      <c r="E110" s="73">
        <v>2017</v>
      </c>
      <c r="F110" s="73">
        <v>360</v>
      </c>
      <c r="G110" s="73" t="s">
        <v>330</v>
      </c>
      <c r="H110" s="74">
        <v>-91943.02</v>
      </c>
      <c r="I110" s="73" t="s">
        <v>269</v>
      </c>
      <c r="J110" s="73">
        <v>972</v>
      </c>
      <c r="L110" s="73" t="s">
        <v>339</v>
      </c>
      <c r="M110" s="75">
        <v>42766</v>
      </c>
    </row>
    <row r="111" spans="1:13" x14ac:dyDescent="0.2">
      <c r="A111" s="73" t="s">
        <v>329</v>
      </c>
      <c r="B111" s="73" t="s">
        <v>266</v>
      </c>
      <c r="C111" s="73">
        <v>2</v>
      </c>
      <c r="D111" s="73" t="s">
        <v>267</v>
      </c>
      <c r="E111" s="73">
        <v>2017</v>
      </c>
      <c r="F111" s="73">
        <v>360</v>
      </c>
      <c r="G111" s="73" t="s">
        <v>330</v>
      </c>
      <c r="H111" s="74">
        <v>-147125.96</v>
      </c>
      <c r="I111" s="73" t="s">
        <v>269</v>
      </c>
      <c r="J111" s="73">
        <v>972</v>
      </c>
      <c r="L111" s="73" t="s">
        <v>340</v>
      </c>
      <c r="M111" s="75">
        <v>42772</v>
      </c>
    </row>
    <row r="112" spans="1:13" x14ac:dyDescent="0.2">
      <c r="A112" s="73" t="s">
        <v>329</v>
      </c>
      <c r="B112" s="73" t="s">
        <v>266</v>
      </c>
      <c r="C112" s="73">
        <v>2</v>
      </c>
      <c r="D112" s="73" t="s">
        <v>267</v>
      </c>
      <c r="E112" s="73">
        <v>2017</v>
      </c>
      <c r="F112" s="73">
        <v>360</v>
      </c>
      <c r="G112" s="73" t="s">
        <v>330</v>
      </c>
      <c r="H112" s="74">
        <v>-183791.78</v>
      </c>
      <c r="I112" s="73" t="s">
        <v>269</v>
      </c>
      <c r="J112" s="73">
        <v>972</v>
      </c>
      <c r="L112" s="73" t="s">
        <v>341</v>
      </c>
      <c r="M112" s="75">
        <v>42776</v>
      </c>
    </row>
    <row r="113" spans="1:13" x14ac:dyDescent="0.2">
      <c r="A113" s="73" t="s">
        <v>329</v>
      </c>
      <c r="B113" s="73" t="s">
        <v>266</v>
      </c>
      <c r="C113" s="73">
        <v>2</v>
      </c>
      <c r="D113" s="73" t="s">
        <v>267</v>
      </c>
      <c r="E113" s="73">
        <v>2017</v>
      </c>
      <c r="F113" s="73">
        <v>360</v>
      </c>
      <c r="G113" s="73" t="s">
        <v>330</v>
      </c>
      <c r="H113" s="74">
        <v>-465341.96</v>
      </c>
      <c r="I113" s="73" t="s">
        <v>269</v>
      </c>
      <c r="J113" s="73">
        <v>972</v>
      </c>
      <c r="L113" s="73" t="s">
        <v>342</v>
      </c>
      <c r="M113" s="75">
        <v>42782</v>
      </c>
    </row>
    <row r="114" spans="1:13" x14ac:dyDescent="0.2">
      <c r="A114" s="73" t="s">
        <v>329</v>
      </c>
      <c r="B114" s="73" t="s">
        <v>266</v>
      </c>
      <c r="C114" s="73">
        <v>2</v>
      </c>
      <c r="D114" s="73" t="s">
        <v>267</v>
      </c>
      <c r="E114" s="73">
        <v>2017</v>
      </c>
      <c r="F114" s="73">
        <v>360</v>
      </c>
      <c r="G114" s="73" t="s">
        <v>330</v>
      </c>
      <c r="H114" s="74">
        <v>-213751.59</v>
      </c>
      <c r="I114" s="73" t="s">
        <v>269</v>
      </c>
      <c r="J114" s="73">
        <v>972</v>
      </c>
      <c r="L114" s="73" t="s">
        <v>280</v>
      </c>
      <c r="M114" s="75">
        <v>42783</v>
      </c>
    </row>
    <row r="115" spans="1:13" x14ac:dyDescent="0.2">
      <c r="A115" s="73" t="s">
        <v>329</v>
      </c>
      <c r="B115" s="73" t="s">
        <v>266</v>
      </c>
      <c r="C115" s="73">
        <v>2</v>
      </c>
      <c r="D115" s="73" t="s">
        <v>267</v>
      </c>
      <c r="E115" s="73">
        <v>2017</v>
      </c>
      <c r="F115" s="73">
        <v>360</v>
      </c>
      <c r="G115" s="73" t="s">
        <v>330</v>
      </c>
      <c r="H115" s="74">
        <v>-90973.4</v>
      </c>
      <c r="I115" s="73" t="s">
        <v>269</v>
      </c>
      <c r="J115" s="73">
        <v>972</v>
      </c>
      <c r="L115" s="73" t="s">
        <v>343</v>
      </c>
      <c r="M115" s="75">
        <v>42787</v>
      </c>
    </row>
    <row r="116" spans="1:13" x14ac:dyDescent="0.2">
      <c r="A116" s="73" t="s">
        <v>329</v>
      </c>
      <c r="B116" s="73" t="s">
        <v>266</v>
      </c>
      <c r="C116" s="73">
        <v>2</v>
      </c>
      <c r="D116" s="73" t="s">
        <v>267</v>
      </c>
      <c r="E116" s="73">
        <v>2017</v>
      </c>
      <c r="F116" s="73">
        <v>360</v>
      </c>
      <c r="G116" s="73" t="s">
        <v>330</v>
      </c>
      <c r="H116" s="74">
        <v>-336701.12</v>
      </c>
      <c r="I116" s="73" t="s">
        <v>269</v>
      </c>
      <c r="J116" s="73">
        <v>972</v>
      </c>
      <c r="L116" s="73" t="s">
        <v>281</v>
      </c>
      <c r="M116" s="75">
        <v>42790</v>
      </c>
    </row>
    <row r="117" spans="1:13" x14ac:dyDescent="0.2">
      <c r="A117" s="73" t="s">
        <v>329</v>
      </c>
      <c r="B117" s="73" t="s">
        <v>266</v>
      </c>
      <c r="C117" s="73">
        <v>2</v>
      </c>
      <c r="D117" s="73" t="s">
        <v>267</v>
      </c>
      <c r="E117" s="73">
        <v>2017</v>
      </c>
      <c r="F117" s="73">
        <v>360</v>
      </c>
      <c r="G117" s="73" t="s">
        <v>330</v>
      </c>
      <c r="H117" s="74">
        <v>-247778.69</v>
      </c>
      <c r="I117" s="73" t="s">
        <v>269</v>
      </c>
      <c r="J117" s="73">
        <v>972</v>
      </c>
      <c r="L117" s="73" t="s">
        <v>344</v>
      </c>
      <c r="M117" s="75">
        <v>42794</v>
      </c>
    </row>
    <row r="118" spans="1:13" x14ac:dyDescent="0.2">
      <c r="A118" s="73" t="s">
        <v>329</v>
      </c>
      <c r="B118" s="73" t="s">
        <v>266</v>
      </c>
      <c r="C118" s="73">
        <v>2</v>
      </c>
      <c r="D118" s="73" t="s">
        <v>267</v>
      </c>
      <c r="E118" s="73">
        <v>2017</v>
      </c>
      <c r="F118" s="73">
        <v>360</v>
      </c>
      <c r="G118" s="73" t="s">
        <v>330</v>
      </c>
      <c r="H118" s="74">
        <v>-428295.71</v>
      </c>
      <c r="I118" s="73" t="s">
        <v>269</v>
      </c>
      <c r="J118" s="73">
        <v>972</v>
      </c>
      <c r="L118" s="73" t="s">
        <v>345</v>
      </c>
      <c r="M118" s="75">
        <v>42801</v>
      </c>
    </row>
    <row r="119" spans="1:13" x14ac:dyDescent="0.2">
      <c r="A119" s="73" t="s">
        <v>329</v>
      </c>
      <c r="B119" s="73" t="s">
        <v>266</v>
      </c>
      <c r="C119" s="73">
        <v>2</v>
      </c>
      <c r="D119" s="73" t="s">
        <v>267</v>
      </c>
      <c r="E119" s="73">
        <v>2017</v>
      </c>
      <c r="F119" s="73">
        <v>360</v>
      </c>
      <c r="G119" s="73" t="s">
        <v>330</v>
      </c>
      <c r="H119" s="74">
        <v>-53153.120000000003</v>
      </c>
      <c r="I119" s="73" t="s">
        <v>269</v>
      </c>
      <c r="J119" s="73">
        <v>972</v>
      </c>
      <c r="L119" s="73" t="s">
        <v>346</v>
      </c>
      <c r="M119" s="75">
        <v>42810</v>
      </c>
    </row>
    <row r="120" spans="1:13" x14ac:dyDescent="0.2">
      <c r="A120" s="73" t="s">
        <v>329</v>
      </c>
      <c r="B120" s="73" t="s">
        <v>266</v>
      </c>
      <c r="C120" s="73">
        <v>2</v>
      </c>
      <c r="D120" s="73" t="s">
        <v>267</v>
      </c>
      <c r="E120" s="73">
        <v>2017</v>
      </c>
      <c r="F120" s="73">
        <v>360</v>
      </c>
      <c r="G120" s="73" t="s">
        <v>330</v>
      </c>
      <c r="H120" s="74">
        <v>-136833.60999999999</v>
      </c>
      <c r="I120" s="73" t="s">
        <v>269</v>
      </c>
      <c r="J120" s="73">
        <v>972</v>
      </c>
      <c r="L120" s="73" t="s">
        <v>283</v>
      </c>
      <c r="M120" s="75">
        <v>42811</v>
      </c>
    </row>
    <row r="121" spans="1:13" x14ac:dyDescent="0.2">
      <c r="A121" s="73" t="s">
        <v>329</v>
      </c>
      <c r="B121" s="73" t="s">
        <v>266</v>
      </c>
      <c r="C121" s="73">
        <v>2</v>
      </c>
      <c r="D121" s="73" t="s">
        <v>267</v>
      </c>
      <c r="E121" s="73">
        <v>2017</v>
      </c>
      <c r="F121" s="73">
        <v>360</v>
      </c>
      <c r="G121" s="73" t="s">
        <v>330</v>
      </c>
      <c r="H121" s="74">
        <v>-495264.63</v>
      </c>
      <c r="I121" s="73" t="s">
        <v>269</v>
      </c>
      <c r="J121" s="73">
        <v>972</v>
      </c>
      <c r="L121" s="73" t="s">
        <v>284</v>
      </c>
      <c r="M121" s="75">
        <v>42824</v>
      </c>
    </row>
    <row r="122" spans="1:13" x14ac:dyDescent="0.2">
      <c r="A122" s="73" t="s">
        <v>329</v>
      </c>
      <c r="B122" s="73" t="s">
        <v>266</v>
      </c>
      <c r="C122" s="73">
        <v>2</v>
      </c>
      <c r="D122" s="73" t="s">
        <v>267</v>
      </c>
      <c r="E122" s="73">
        <v>2017</v>
      </c>
      <c r="F122" s="73">
        <v>360</v>
      </c>
      <c r="G122" s="73" t="s">
        <v>330</v>
      </c>
      <c r="H122" s="74">
        <v>-330484.46999999997</v>
      </c>
      <c r="I122" s="73" t="s">
        <v>269</v>
      </c>
      <c r="J122" s="73">
        <v>972</v>
      </c>
      <c r="L122" s="73" t="s">
        <v>347</v>
      </c>
      <c r="M122" s="75">
        <v>42831</v>
      </c>
    </row>
    <row r="123" spans="1:13" x14ac:dyDescent="0.2">
      <c r="A123" s="73" t="s">
        <v>329</v>
      </c>
      <c r="B123" s="73" t="s">
        <v>266</v>
      </c>
      <c r="C123" s="73">
        <v>2</v>
      </c>
      <c r="D123" s="73" t="s">
        <v>267</v>
      </c>
      <c r="E123" s="73">
        <v>2017</v>
      </c>
      <c r="F123" s="73">
        <v>360</v>
      </c>
      <c r="G123" s="73" t="s">
        <v>330</v>
      </c>
      <c r="H123" s="74">
        <v>-52461.13</v>
      </c>
      <c r="I123" s="73" t="s">
        <v>269</v>
      </c>
      <c r="J123" s="73">
        <v>972</v>
      </c>
      <c r="L123" s="73" t="s">
        <v>348</v>
      </c>
      <c r="M123" s="75">
        <v>42835</v>
      </c>
    </row>
    <row r="124" spans="1:13" x14ac:dyDescent="0.2">
      <c r="A124" s="73" t="s">
        <v>329</v>
      </c>
      <c r="B124" s="73" t="s">
        <v>266</v>
      </c>
      <c r="C124" s="73">
        <v>2</v>
      </c>
      <c r="D124" s="73" t="s">
        <v>267</v>
      </c>
      <c r="E124" s="73">
        <v>2017</v>
      </c>
      <c r="F124" s="73">
        <v>360</v>
      </c>
      <c r="G124" s="73" t="s">
        <v>330</v>
      </c>
      <c r="H124" s="74">
        <v>-208782.01</v>
      </c>
      <c r="I124" s="73" t="s">
        <v>269</v>
      </c>
      <c r="J124" s="73">
        <v>972</v>
      </c>
      <c r="L124" s="73" t="s">
        <v>285</v>
      </c>
      <c r="M124" s="75">
        <v>42832</v>
      </c>
    </row>
    <row r="125" spans="1:13" x14ac:dyDescent="0.2">
      <c r="A125" s="73" t="s">
        <v>329</v>
      </c>
      <c r="B125" s="73" t="s">
        <v>266</v>
      </c>
      <c r="C125" s="73">
        <v>2</v>
      </c>
      <c r="D125" s="73" t="s">
        <v>267</v>
      </c>
      <c r="E125" s="73">
        <v>2017</v>
      </c>
      <c r="F125" s="73">
        <v>360</v>
      </c>
      <c r="G125" s="73" t="s">
        <v>330</v>
      </c>
      <c r="H125" s="74">
        <v>-97661.24</v>
      </c>
      <c r="I125" s="73" t="s">
        <v>269</v>
      </c>
      <c r="J125" s="73">
        <v>972</v>
      </c>
      <c r="L125" s="73" t="s">
        <v>349</v>
      </c>
      <c r="M125" s="75">
        <v>42836</v>
      </c>
    </row>
    <row r="126" spans="1:13" x14ac:dyDescent="0.2">
      <c r="A126" s="73" t="s">
        <v>329</v>
      </c>
      <c r="B126" s="73" t="s">
        <v>266</v>
      </c>
      <c r="C126" s="73">
        <v>2</v>
      </c>
      <c r="D126" s="73" t="s">
        <v>267</v>
      </c>
      <c r="E126" s="73">
        <v>2017</v>
      </c>
      <c r="F126" s="73">
        <v>360</v>
      </c>
      <c r="G126" s="73" t="s">
        <v>330</v>
      </c>
      <c r="H126" s="74">
        <v>-26340.32</v>
      </c>
      <c r="I126" s="73" t="s">
        <v>269</v>
      </c>
      <c r="J126" s="73">
        <v>972</v>
      </c>
      <c r="L126" s="73" t="s">
        <v>350</v>
      </c>
      <c r="M126" s="75">
        <v>42838</v>
      </c>
    </row>
    <row r="127" spans="1:13" x14ac:dyDescent="0.2">
      <c r="A127" s="73" t="s">
        <v>329</v>
      </c>
      <c r="B127" s="73" t="s">
        <v>266</v>
      </c>
      <c r="C127" s="73">
        <v>2</v>
      </c>
      <c r="D127" s="73" t="s">
        <v>267</v>
      </c>
      <c r="E127" s="73">
        <v>2017</v>
      </c>
      <c r="F127" s="73">
        <v>360</v>
      </c>
      <c r="G127" s="73" t="s">
        <v>330</v>
      </c>
      <c r="H127" s="74">
        <v>-723493.89</v>
      </c>
      <c r="I127" s="73" t="s">
        <v>269</v>
      </c>
      <c r="J127" s="73">
        <v>972</v>
      </c>
      <c r="L127" s="73" t="s">
        <v>286</v>
      </c>
      <c r="M127" s="75">
        <v>42851</v>
      </c>
    </row>
    <row r="128" spans="1:13" x14ac:dyDescent="0.2">
      <c r="A128" s="73" t="s">
        <v>329</v>
      </c>
      <c r="B128" s="73" t="s">
        <v>266</v>
      </c>
      <c r="C128" s="73">
        <v>2</v>
      </c>
      <c r="D128" s="73" t="s">
        <v>267</v>
      </c>
      <c r="E128" s="73">
        <v>2017</v>
      </c>
      <c r="F128" s="73">
        <v>360</v>
      </c>
      <c r="G128" s="73" t="s">
        <v>330</v>
      </c>
      <c r="H128" s="74">
        <v>-243183.97</v>
      </c>
      <c r="I128" s="73" t="s">
        <v>269</v>
      </c>
      <c r="J128" s="73">
        <v>972</v>
      </c>
      <c r="L128" s="73" t="s">
        <v>351</v>
      </c>
      <c r="M128" s="75">
        <v>42855</v>
      </c>
    </row>
    <row r="129" spans="1:13" x14ac:dyDescent="0.2">
      <c r="A129" s="73" t="s">
        <v>329</v>
      </c>
      <c r="B129" s="73" t="s">
        <v>266</v>
      </c>
      <c r="C129" s="73">
        <v>2</v>
      </c>
      <c r="D129" s="73" t="s">
        <v>267</v>
      </c>
      <c r="E129" s="73">
        <v>2017</v>
      </c>
      <c r="F129" s="73">
        <v>360</v>
      </c>
      <c r="G129" s="73" t="s">
        <v>330</v>
      </c>
      <c r="H129" s="74">
        <v>-107027.25</v>
      </c>
      <c r="I129" s="73" t="s">
        <v>269</v>
      </c>
      <c r="J129" s="73">
        <v>972</v>
      </c>
      <c r="L129" s="73" t="s">
        <v>352</v>
      </c>
      <c r="M129" s="75">
        <v>42860</v>
      </c>
    </row>
    <row r="130" spans="1:13" x14ac:dyDescent="0.2">
      <c r="A130" s="73" t="s">
        <v>329</v>
      </c>
      <c r="B130" s="73" t="s">
        <v>266</v>
      </c>
      <c r="C130" s="73">
        <v>2</v>
      </c>
      <c r="D130" s="73" t="s">
        <v>267</v>
      </c>
      <c r="E130" s="73">
        <v>2017</v>
      </c>
      <c r="F130" s="73">
        <v>360</v>
      </c>
      <c r="G130" s="73" t="s">
        <v>330</v>
      </c>
      <c r="H130" s="74">
        <v>-60050.48</v>
      </c>
      <c r="I130" s="73" t="s">
        <v>269</v>
      </c>
      <c r="J130" s="73">
        <v>972</v>
      </c>
      <c r="L130" s="73" t="s">
        <v>353</v>
      </c>
      <c r="M130" s="75">
        <v>42865</v>
      </c>
    </row>
    <row r="131" spans="1:13" x14ac:dyDescent="0.2">
      <c r="A131" s="73" t="s">
        <v>329</v>
      </c>
      <c r="B131" s="73" t="s">
        <v>266</v>
      </c>
      <c r="C131" s="73">
        <v>2</v>
      </c>
      <c r="D131" s="73" t="s">
        <v>267</v>
      </c>
      <c r="E131" s="73">
        <v>2017</v>
      </c>
      <c r="F131" s="73">
        <v>360</v>
      </c>
      <c r="G131" s="73" t="s">
        <v>330</v>
      </c>
      <c r="H131" s="74">
        <v>-51686.21</v>
      </c>
      <c r="I131" s="73" t="s">
        <v>269</v>
      </c>
      <c r="J131" s="73">
        <v>972</v>
      </c>
      <c r="L131" s="73" t="s">
        <v>354</v>
      </c>
      <c r="M131" s="75">
        <v>42871</v>
      </c>
    </row>
    <row r="132" spans="1:13" x14ac:dyDescent="0.2">
      <c r="A132" s="73" t="s">
        <v>329</v>
      </c>
      <c r="B132" s="73" t="s">
        <v>266</v>
      </c>
      <c r="C132" s="73">
        <v>2</v>
      </c>
      <c r="D132" s="73" t="s">
        <v>267</v>
      </c>
      <c r="E132" s="73">
        <v>2017</v>
      </c>
      <c r="F132" s="73">
        <v>360</v>
      </c>
      <c r="G132" s="73" t="s">
        <v>330</v>
      </c>
      <c r="H132" s="74">
        <v>-116506.89</v>
      </c>
      <c r="I132" s="73" t="s">
        <v>269</v>
      </c>
      <c r="J132" s="73">
        <v>972</v>
      </c>
      <c r="L132" s="73" t="s">
        <v>288</v>
      </c>
      <c r="M132" s="75">
        <v>42873</v>
      </c>
    </row>
    <row r="133" spans="1:13" x14ac:dyDescent="0.2">
      <c r="A133" s="73" t="s">
        <v>329</v>
      </c>
      <c r="B133" s="73" t="s">
        <v>266</v>
      </c>
      <c r="C133" s="73">
        <v>2</v>
      </c>
      <c r="D133" s="73" t="s">
        <v>267</v>
      </c>
      <c r="E133" s="73">
        <v>2017</v>
      </c>
      <c r="F133" s="73">
        <v>360</v>
      </c>
      <c r="G133" s="73" t="s">
        <v>330</v>
      </c>
      <c r="H133" s="74">
        <v>-325840.94</v>
      </c>
      <c r="I133" s="73" t="s">
        <v>269</v>
      </c>
      <c r="J133" s="73">
        <v>972</v>
      </c>
      <c r="L133" s="73" t="s">
        <v>289</v>
      </c>
      <c r="M133" s="75">
        <v>42874</v>
      </c>
    </row>
    <row r="134" spans="1:13" x14ac:dyDescent="0.2">
      <c r="A134" s="73" t="s">
        <v>329</v>
      </c>
      <c r="B134" s="73" t="s">
        <v>266</v>
      </c>
      <c r="C134" s="73">
        <v>2</v>
      </c>
      <c r="D134" s="73" t="s">
        <v>267</v>
      </c>
      <c r="E134" s="73">
        <v>2017</v>
      </c>
      <c r="F134" s="73">
        <v>360</v>
      </c>
      <c r="G134" s="73" t="s">
        <v>330</v>
      </c>
      <c r="H134" s="74">
        <v>-138666.19</v>
      </c>
      <c r="I134" s="73" t="s">
        <v>269</v>
      </c>
      <c r="J134" s="73">
        <v>972</v>
      </c>
      <c r="L134" s="73" t="s">
        <v>355</v>
      </c>
      <c r="M134" s="75">
        <v>42877</v>
      </c>
    </row>
    <row r="135" spans="1:13" x14ac:dyDescent="0.2">
      <c r="A135" s="73" t="s">
        <v>329</v>
      </c>
      <c r="B135" s="73" t="s">
        <v>266</v>
      </c>
      <c r="C135" s="73">
        <v>2</v>
      </c>
      <c r="D135" s="73" t="s">
        <v>267</v>
      </c>
      <c r="E135" s="73">
        <v>2017</v>
      </c>
      <c r="F135" s="73">
        <v>360</v>
      </c>
      <c r="G135" s="73" t="s">
        <v>330</v>
      </c>
      <c r="H135" s="74">
        <v>-239462.41</v>
      </c>
      <c r="I135" s="73" t="s">
        <v>269</v>
      </c>
      <c r="J135" s="73">
        <v>972</v>
      </c>
      <c r="L135" s="73" t="s">
        <v>290</v>
      </c>
      <c r="M135" s="75">
        <v>42880</v>
      </c>
    </row>
    <row r="136" spans="1:13" x14ac:dyDescent="0.2">
      <c r="A136" s="73" t="s">
        <v>329</v>
      </c>
      <c r="B136" s="73" t="s">
        <v>266</v>
      </c>
      <c r="C136" s="73">
        <v>2</v>
      </c>
      <c r="D136" s="73" t="s">
        <v>267</v>
      </c>
      <c r="E136" s="73">
        <v>2017</v>
      </c>
      <c r="F136" s="73">
        <v>360</v>
      </c>
      <c r="G136" s="73" t="s">
        <v>330</v>
      </c>
      <c r="H136" s="74">
        <v>-205010.14</v>
      </c>
      <c r="I136" s="73" t="s">
        <v>269</v>
      </c>
      <c r="J136" s="73">
        <v>972</v>
      </c>
      <c r="L136" s="73" t="s">
        <v>356</v>
      </c>
      <c r="M136" s="75">
        <v>42881</v>
      </c>
    </row>
    <row r="137" spans="1:13" x14ac:dyDescent="0.2">
      <c r="A137" s="73" t="s">
        <v>329</v>
      </c>
      <c r="B137" s="73" t="s">
        <v>266</v>
      </c>
      <c r="C137" s="73">
        <v>2</v>
      </c>
      <c r="D137" s="73" t="s">
        <v>267</v>
      </c>
      <c r="E137" s="73">
        <v>2017</v>
      </c>
      <c r="F137" s="73">
        <v>360</v>
      </c>
      <c r="G137" s="73" t="s">
        <v>330</v>
      </c>
      <c r="H137" s="74">
        <v>-405963.43</v>
      </c>
      <c r="I137" s="73" t="s">
        <v>269</v>
      </c>
      <c r="J137" s="73">
        <v>972</v>
      </c>
      <c r="L137" s="73" t="s">
        <v>357</v>
      </c>
      <c r="M137" s="75">
        <v>42886</v>
      </c>
    </row>
    <row r="138" spans="1:13" x14ac:dyDescent="0.2">
      <c r="A138" s="73" t="s">
        <v>329</v>
      </c>
      <c r="B138" s="73" t="s">
        <v>266</v>
      </c>
      <c r="C138" s="73">
        <v>2</v>
      </c>
      <c r="D138" s="73" t="s">
        <v>267</v>
      </c>
      <c r="E138" s="73">
        <v>2017</v>
      </c>
      <c r="F138" s="73">
        <v>360</v>
      </c>
      <c r="G138" s="73" t="s">
        <v>330</v>
      </c>
      <c r="H138" s="74">
        <v>-448326.01</v>
      </c>
      <c r="I138" s="73" t="s">
        <v>269</v>
      </c>
      <c r="J138" s="73">
        <v>972</v>
      </c>
      <c r="L138" s="73" t="s">
        <v>291</v>
      </c>
      <c r="M138" s="75">
        <v>42891</v>
      </c>
    </row>
    <row r="139" spans="1:13" x14ac:dyDescent="0.2">
      <c r="A139" s="73" t="s">
        <v>329</v>
      </c>
      <c r="B139" s="73" t="s">
        <v>266</v>
      </c>
      <c r="C139" s="73">
        <v>2</v>
      </c>
      <c r="D139" s="73" t="s">
        <v>267</v>
      </c>
      <c r="E139" s="73">
        <v>2017</v>
      </c>
      <c r="F139" s="73">
        <v>360</v>
      </c>
      <c r="G139" s="73" t="s">
        <v>330</v>
      </c>
      <c r="H139" s="74">
        <v>-52138.55</v>
      </c>
      <c r="I139" s="73" t="s">
        <v>269</v>
      </c>
      <c r="J139" s="73">
        <v>972</v>
      </c>
      <c r="L139" s="73" t="s">
        <v>358</v>
      </c>
      <c r="M139" s="75">
        <v>42886</v>
      </c>
    </row>
    <row r="140" spans="1:13" x14ac:dyDescent="0.2">
      <c r="A140" s="73" t="s">
        <v>329</v>
      </c>
      <c r="B140" s="73" t="s">
        <v>266</v>
      </c>
      <c r="C140" s="73">
        <v>2</v>
      </c>
      <c r="D140" s="73" t="s">
        <v>267</v>
      </c>
      <c r="E140" s="73">
        <v>2017</v>
      </c>
      <c r="F140" s="73">
        <v>360</v>
      </c>
      <c r="G140" s="73" t="s">
        <v>330</v>
      </c>
      <c r="H140" s="74">
        <v>-229028.6</v>
      </c>
      <c r="I140" s="73" t="s">
        <v>269</v>
      </c>
      <c r="J140" s="73">
        <v>972</v>
      </c>
      <c r="L140" s="73" t="s">
        <v>292</v>
      </c>
      <c r="M140" s="75">
        <v>42902</v>
      </c>
    </row>
    <row r="141" spans="1:13" x14ac:dyDescent="0.2">
      <c r="A141" s="73" t="s">
        <v>329</v>
      </c>
      <c r="B141" s="73" t="s">
        <v>266</v>
      </c>
      <c r="C141" s="73">
        <v>2</v>
      </c>
      <c r="D141" s="73" t="s">
        <v>267</v>
      </c>
      <c r="E141" s="73">
        <v>2017</v>
      </c>
      <c r="F141" s="73">
        <v>360</v>
      </c>
      <c r="G141" s="73" t="s">
        <v>330</v>
      </c>
      <c r="H141" s="74">
        <v>-53128.46</v>
      </c>
      <c r="I141" s="73" t="s">
        <v>269</v>
      </c>
      <c r="J141" s="73">
        <v>972</v>
      </c>
      <c r="L141" s="73" t="s">
        <v>359</v>
      </c>
      <c r="M141" s="75">
        <v>42902</v>
      </c>
    </row>
    <row r="142" spans="1:13" x14ac:dyDescent="0.2">
      <c r="A142" s="73" t="s">
        <v>329</v>
      </c>
      <c r="B142" s="73" t="s">
        <v>266</v>
      </c>
      <c r="C142" s="73">
        <v>2</v>
      </c>
      <c r="D142" s="73" t="s">
        <v>267</v>
      </c>
      <c r="E142" s="73">
        <v>2017</v>
      </c>
      <c r="F142" s="73">
        <v>360</v>
      </c>
      <c r="G142" s="73" t="s">
        <v>330</v>
      </c>
      <c r="H142" s="74">
        <v>-176006.7</v>
      </c>
      <c r="I142" s="73" t="s">
        <v>269</v>
      </c>
      <c r="J142" s="73">
        <v>972</v>
      </c>
      <c r="L142" s="73" t="s">
        <v>360</v>
      </c>
      <c r="M142" s="75">
        <v>42902</v>
      </c>
    </row>
    <row r="143" spans="1:13" x14ac:dyDescent="0.2">
      <c r="A143" s="73" t="s">
        <v>329</v>
      </c>
      <c r="B143" s="73" t="s">
        <v>266</v>
      </c>
      <c r="C143" s="73">
        <v>2</v>
      </c>
      <c r="D143" s="73" t="s">
        <v>267</v>
      </c>
      <c r="E143" s="73">
        <v>2017</v>
      </c>
      <c r="F143" s="73">
        <v>360</v>
      </c>
      <c r="G143" s="73" t="s">
        <v>330</v>
      </c>
      <c r="H143" s="74">
        <v>-88866.94</v>
      </c>
      <c r="I143" s="73" t="s">
        <v>269</v>
      </c>
      <c r="J143" s="73">
        <v>972</v>
      </c>
      <c r="L143" s="73" t="s">
        <v>361</v>
      </c>
      <c r="M143" s="75">
        <v>42906</v>
      </c>
    </row>
    <row r="144" spans="1:13" x14ac:dyDescent="0.2">
      <c r="A144" s="73" t="s">
        <v>329</v>
      </c>
      <c r="B144" s="73" t="s">
        <v>266</v>
      </c>
      <c r="C144" s="73">
        <v>2</v>
      </c>
      <c r="D144" s="73" t="s">
        <v>267</v>
      </c>
      <c r="E144" s="73">
        <v>2017</v>
      </c>
      <c r="F144" s="73">
        <v>360</v>
      </c>
      <c r="G144" s="73" t="s">
        <v>330</v>
      </c>
      <c r="H144" s="74">
        <v>-42738.38</v>
      </c>
      <c r="I144" s="73" t="s">
        <v>269</v>
      </c>
      <c r="J144" s="73">
        <v>972</v>
      </c>
      <c r="L144" s="73" t="s">
        <v>362</v>
      </c>
      <c r="M144" s="75">
        <v>42906</v>
      </c>
    </row>
    <row r="145" spans="1:13" x14ac:dyDescent="0.2">
      <c r="A145" s="73" t="s">
        <v>329</v>
      </c>
      <c r="B145" s="73" t="s">
        <v>266</v>
      </c>
      <c r="C145" s="73">
        <v>2</v>
      </c>
      <c r="D145" s="73" t="s">
        <v>267</v>
      </c>
      <c r="E145" s="73">
        <v>2017</v>
      </c>
      <c r="F145" s="73">
        <v>360</v>
      </c>
      <c r="G145" s="73" t="s">
        <v>330</v>
      </c>
      <c r="H145" s="74">
        <v>-290556.25</v>
      </c>
      <c r="I145" s="73" t="s">
        <v>269</v>
      </c>
      <c r="J145" s="73">
        <v>972</v>
      </c>
      <c r="L145" s="73" t="s">
        <v>363</v>
      </c>
      <c r="M145" s="75">
        <v>42913</v>
      </c>
    </row>
    <row r="146" spans="1:13" x14ac:dyDescent="0.2">
      <c r="A146" s="73" t="s">
        <v>329</v>
      </c>
      <c r="B146" s="73" t="s">
        <v>266</v>
      </c>
      <c r="C146" s="73">
        <v>2</v>
      </c>
      <c r="D146" s="73" t="s">
        <v>267</v>
      </c>
      <c r="E146" s="73">
        <v>2017</v>
      </c>
      <c r="F146" s="73">
        <v>360</v>
      </c>
      <c r="G146" s="73" t="s">
        <v>330</v>
      </c>
      <c r="H146" s="74">
        <v>-146230.9</v>
      </c>
      <c r="I146" s="73" t="s">
        <v>269</v>
      </c>
      <c r="J146" s="73">
        <v>972</v>
      </c>
      <c r="L146" s="73" t="s">
        <v>293</v>
      </c>
      <c r="M146" s="75">
        <v>42913</v>
      </c>
    </row>
    <row r="147" spans="1:13" x14ac:dyDescent="0.2">
      <c r="A147" s="73" t="s">
        <v>329</v>
      </c>
      <c r="B147" s="73" t="s">
        <v>266</v>
      </c>
      <c r="C147" s="73">
        <v>2</v>
      </c>
      <c r="D147" s="73" t="s">
        <v>267</v>
      </c>
      <c r="E147" s="73">
        <v>2017</v>
      </c>
      <c r="F147" s="73">
        <v>360</v>
      </c>
      <c r="G147" s="73" t="s">
        <v>330</v>
      </c>
      <c r="H147" s="74">
        <v>-120255.62</v>
      </c>
      <c r="I147" s="73" t="s">
        <v>269</v>
      </c>
      <c r="J147" s="73">
        <v>972</v>
      </c>
      <c r="L147" s="73" t="s">
        <v>364</v>
      </c>
      <c r="M147" s="75">
        <v>42915</v>
      </c>
    </row>
    <row r="148" spans="1:13" x14ac:dyDescent="0.2">
      <c r="A148" s="73" t="s">
        <v>329</v>
      </c>
      <c r="B148" s="73" t="s">
        <v>266</v>
      </c>
      <c r="C148" s="73">
        <v>2</v>
      </c>
      <c r="D148" s="73" t="s">
        <v>267</v>
      </c>
      <c r="E148" s="73">
        <v>2017</v>
      </c>
      <c r="F148" s="73">
        <v>360</v>
      </c>
      <c r="G148" s="73" t="s">
        <v>330</v>
      </c>
      <c r="H148" s="74">
        <v>-133270.07</v>
      </c>
      <c r="I148" s="73" t="s">
        <v>269</v>
      </c>
      <c r="J148" s="73">
        <v>972</v>
      </c>
      <c r="L148" s="73" t="s">
        <v>365</v>
      </c>
      <c r="M148" s="75">
        <v>42916</v>
      </c>
    </row>
    <row r="149" spans="1:13" x14ac:dyDescent="0.2">
      <c r="A149" s="73" t="s">
        <v>329</v>
      </c>
      <c r="B149" s="73" t="s">
        <v>266</v>
      </c>
      <c r="C149" s="73">
        <v>2</v>
      </c>
      <c r="D149" s="73" t="s">
        <v>267</v>
      </c>
      <c r="E149" s="73">
        <v>2017</v>
      </c>
      <c r="F149" s="73">
        <v>360</v>
      </c>
      <c r="G149" s="73" t="s">
        <v>330</v>
      </c>
      <c r="H149" s="74">
        <v>-81786.94</v>
      </c>
      <c r="I149" s="73" t="s">
        <v>269</v>
      </c>
      <c r="J149" s="73">
        <v>972</v>
      </c>
      <c r="L149" s="73" t="s">
        <v>366</v>
      </c>
      <c r="M149" s="75">
        <v>42916</v>
      </c>
    </row>
    <row r="150" spans="1:13" x14ac:dyDescent="0.2">
      <c r="A150" s="73" t="s">
        <v>329</v>
      </c>
      <c r="B150" s="73" t="s">
        <v>266</v>
      </c>
      <c r="C150" s="73">
        <v>2</v>
      </c>
      <c r="D150" s="73" t="s">
        <v>267</v>
      </c>
      <c r="E150" s="73">
        <v>2017</v>
      </c>
      <c r="F150" s="73">
        <v>360</v>
      </c>
      <c r="G150" s="73" t="s">
        <v>330</v>
      </c>
      <c r="H150" s="74">
        <v>-508594.16</v>
      </c>
      <c r="I150" s="73" t="s">
        <v>269</v>
      </c>
      <c r="J150" s="73">
        <v>972</v>
      </c>
      <c r="L150" s="73" t="s">
        <v>367</v>
      </c>
      <c r="M150" s="75">
        <v>42916</v>
      </c>
    </row>
    <row r="151" spans="1:13" x14ac:dyDescent="0.2">
      <c r="A151" s="73" t="s">
        <v>329</v>
      </c>
      <c r="B151" s="73" t="s">
        <v>266</v>
      </c>
      <c r="C151" s="73">
        <v>2</v>
      </c>
      <c r="D151" s="73" t="s">
        <v>267</v>
      </c>
      <c r="E151" s="73">
        <v>2017</v>
      </c>
      <c r="F151" s="73">
        <v>360</v>
      </c>
      <c r="G151" s="73" t="s">
        <v>330</v>
      </c>
      <c r="H151" s="74">
        <v>-179589.65</v>
      </c>
      <c r="I151" s="73" t="s">
        <v>269</v>
      </c>
      <c r="J151" s="73">
        <v>972</v>
      </c>
      <c r="L151" s="73" t="s">
        <v>296</v>
      </c>
      <c r="M151" s="75">
        <v>42604</v>
      </c>
    </row>
    <row r="152" spans="1:13" x14ac:dyDescent="0.2">
      <c r="A152" s="73" t="s">
        <v>329</v>
      </c>
      <c r="B152" s="73" t="s">
        <v>266</v>
      </c>
      <c r="C152" s="73">
        <v>2</v>
      </c>
      <c r="D152" s="73" t="s">
        <v>267</v>
      </c>
      <c r="E152" s="73">
        <v>2017</v>
      </c>
      <c r="F152" s="73">
        <v>360</v>
      </c>
      <c r="G152" s="73" t="s">
        <v>330</v>
      </c>
      <c r="H152" s="74">
        <v>-546942.25</v>
      </c>
      <c r="I152" s="73" t="s">
        <v>269</v>
      </c>
      <c r="J152" s="73">
        <v>972</v>
      </c>
      <c r="L152" s="73" t="s">
        <v>297</v>
      </c>
      <c r="M152" s="75">
        <v>42607</v>
      </c>
    </row>
    <row r="153" spans="1:13" x14ac:dyDescent="0.2">
      <c r="A153" s="73" t="s">
        <v>329</v>
      </c>
      <c r="B153" s="73" t="s">
        <v>266</v>
      </c>
      <c r="C153" s="73">
        <v>2</v>
      </c>
      <c r="D153" s="73" t="s">
        <v>267</v>
      </c>
      <c r="E153" s="73">
        <v>2017</v>
      </c>
      <c r="F153" s="73">
        <v>360</v>
      </c>
      <c r="G153" s="73" t="s">
        <v>330</v>
      </c>
      <c r="H153" s="74">
        <v>-134591.14000000001</v>
      </c>
      <c r="I153" s="73" t="s">
        <v>269</v>
      </c>
      <c r="J153" s="73">
        <v>972</v>
      </c>
      <c r="L153" s="73" t="s">
        <v>368</v>
      </c>
      <c r="M153" s="75">
        <v>42608</v>
      </c>
    </row>
    <row r="154" spans="1:13" x14ac:dyDescent="0.2">
      <c r="A154" s="73" t="s">
        <v>329</v>
      </c>
      <c r="B154" s="73" t="s">
        <v>266</v>
      </c>
      <c r="C154" s="73">
        <v>2</v>
      </c>
      <c r="D154" s="73" t="s">
        <v>267</v>
      </c>
      <c r="E154" s="73">
        <v>2017</v>
      </c>
      <c r="F154" s="73">
        <v>360</v>
      </c>
      <c r="G154" s="73" t="s">
        <v>330</v>
      </c>
      <c r="H154" s="74">
        <v>-422330.14</v>
      </c>
      <c r="I154" s="73" t="s">
        <v>269</v>
      </c>
      <c r="J154" s="73">
        <v>972</v>
      </c>
      <c r="L154" s="73" t="s">
        <v>298</v>
      </c>
      <c r="M154" s="75">
        <v>42613</v>
      </c>
    </row>
    <row r="155" spans="1:13" x14ac:dyDescent="0.2">
      <c r="A155" s="73" t="s">
        <v>329</v>
      </c>
      <c r="B155" s="73" t="s">
        <v>266</v>
      </c>
      <c r="C155" s="73">
        <v>2</v>
      </c>
      <c r="D155" s="73" t="s">
        <v>267</v>
      </c>
      <c r="E155" s="73">
        <v>2017</v>
      </c>
      <c r="F155" s="73">
        <v>360</v>
      </c>
      <c r="G155" s="73" t="s">
        <v>330</v>
      </c>
      <c r="H155" s="74">
        <v>-205575.16</v>
      </c>
      <c r="I155" s="73" t="s">
        <v>269</v>
      </c>
      <c r="J155" s="73">
        <v>972</v>
      </c>
      <c r="L155" s="73" t="s">
        <v>299</v>
      </c>
      <c r="M155" s="75">
        <v>42613</v>
      </c>
    </row>
    <row r="156" spans="1:13" x14ac:dyDescent="0.2">
      <c r="A156" s="73" t="s">
        <v>329</v>
      </c>
      <c r="B156" s="73" t="s">
        <v>266</v>
      </c>
      <c r="C156" s="73">
        <v>2</v>
      </c>
      <c r="D156" s="73" t="s">
        <v>267</v>
      </c>
      <c r="E156" s="73">
        <v>2017</v>
      </c>
      <c r="F156" s="73">
        <v>360</v>
      </c>
      <c r="G156" s="73" t="s">
        <v>330</v>
      </c>
      <c r="H156" s="74">
        <v>-81209.22</v>
      </c>
      <c r="I156" s="73" t="s">
        <v>269</v>
      </c>
      <c r="J156" s="73">
        <v>972</v>
      </c>
      <c r="L156" s="73" t="s">
        <v>370</v>
      </c>
      <c r="M156" s="75">
        <v>42622</v>
      </c>
    </row>
    <row r="157" spans="1:13" x14ac:dyDescent="0.2">
      <c r="A157" s="73" t="s">
        <v>329</v>
      </c>
      <c r="B157" s="73" t="s">
        <v>266</v>
      </c>
      <c r="C157" s="73">
        <v>2</v>
      </c>
      <c r="D157" s="73" t="s">
        <v>267</v>
      </c>
      <c r="E157" s="73">
        <v>2017</v>
      </c>
      <c r="F157" s="73">
        <v>360</v>
      </c>
      <c r="G157" s="73" t="s">
        <v>330</v>
      </c>
      <c r="H157" s="74">
        <v>-375246.28</v>
      </c>
      <c r="I157" s="73" t="s">
        <v>269</v>
      </c>
      <c r="J157" s="73">
        <v>972</v>
      </c>
      <c r="L157" s="73" t="s">
        <v>371</v>
      </c>
      <c r="M157" s="75">
        <v>42634</v>
      </c>
    </row>
    <row r="158" spans="1:13" x14ac:dyDescent="0.2">
      <c r="A158" s="73" t="s">
        <v>329</v>
      </c>
      <c r="B158" s="73" t="s">
        <v>266</v>
      </c>
      <c r="C158" s="73">
        <v>2</v>
      </c>
      <c r="D158" s="73" t="s">
        <v>267</v>
      </c>
      <c r="E158" s="73">
        <v>2017</v>
      </c>
      <c r="F158" s="73">
        <v>360</v>
      </c>
      <c r="G158" s="73" t="s">
        <v>330</v>
      </c>
      <c r="H158" s="74">
        <v>-251056.4</v>
      </c>
      <c r="I158" s="73" t="s">
        <v>269</v>
      </c>
      <c r="J158" s="73">
        <v>972</v>
      </c>
      <c r="L158" s="73" t="s">
        <v>300</v>
      </c>
      <c r="M158" s="75">
        <v>42640</v>
      </c>
    </row>
    <row r="159" spans="1:13" x14ac:dyDescent="0.2">
      <c r="A159" s="73" t="s">
        <v>329</v>
      </c>
      <c r="B159" s="73" t="s">
        <v>266</v>
      </c>
      <c r="C159" s="73">
        <v>2</v>
      </c>
      <c r="D159" s="73" t="s">
        <v>267</v>
      </c>
      <c r="E159" s="73">
        <v>2017</v>
      </c>
      <c r="F159" s="73">
        <v>360</v>
      </c>
      <c r="G159" s="73" t="s">
        <v>330</v>
      </c>
      <c r="H159" s="74">
        <v>-142781.69</v>
      </c>
      <c r="I159" s="73" t="s">
        <v>269</v>
      </c>
      <c r="J159" s="73">
        <v>972</v>
      </c>
      <c r="L159" s="73" t="s">
        <v>372</v>
      </c>
      <c r="M159" s="75">
        <v>42640</v>
      </c>
    </row>
    <row r="160" spans="1:13" x14ac:dyDescent="0.2">
      <c r="A160" s="73" t="s">
        <v>329</v>
      </c>
      <c r="B160" s="73" t="s">
        <v>266</v>
      </c>
      <c r="C160" s="73">
        <v>2</v>
      </c>
      <c r="D160" s="73" t="s">
        <v>267</v>
      </c>
      <c r="E160" s="73">
        <v>2017</v>
      </c>
      <c r="F160" s="73">
        <v>360</v>
      </c>
      <c r="G160" s="73" t="s">
        <v>330</v>
      </c>
      <c r="H160" s="74">
        <v>-711389.04</v>
      </c>
      <c r="I160" s="73" t="s">
        <v>269</v>
      </c>
      <c r="J160" s="73">
        <v>972</v>
      </c>
      <c r="L160" s="73" t="s">
        <v>373</v>
      </c>
      <c r="M160" s="75">
        <v>42648</v>
      </c>
    </row>
    <row r="161" spans="1:13" x14ac:dyDescent="0.2">
      <c r="A161" s="73" t="s">
        <v>329</v>
      </c>
      <c r="B161" s="73" t="s">
        <v>266</v>
      </c>
      <c r="C161" s="73">
        <v>2</v>
      </c>
      <c r="D161" s="73" t="s">
        <v>267</v>
      </c>
      <c r="E161" s="73">
        <v>2017</v>
      </c>
      <c r="F161" s="73">
        <v>360</v>
      </c>
      <c r="G161" s="73" t="s">
        <v>330</v>
      </c>
      <c r="H161" s="74">
        <v>-99508</v>
      </c>
      <c r="I161" s="73" t="s">
        <v>269</v>
      </c>
      <c r="J161" s="73">
        <v>972</v>
      </c>
      <c r="L161" s="73" t="s">
        <v>374</v>
      </c>
      <c r="M161" s="75">
        <v>42650</v>
      </c>
    </row>
    <row r="162" spans="1:13" x14ac:dyDescent="0.2">
      <c r="A162" s="73" t="s">
        <v>329</v>
      </c>
      <c r="B162" s="73" t="s">
        <v>266</v>
      </c>
      <c r="C162" s="73">
        <v>2</v>
      </c>
      <c r="D162" s="73" t="s">
        <v>267</v>
      </c>
      <c r="E162" s="73">
        <v>2017</v>
      </c>
      <c r="F162" s="73">
        <v>360</v>
      </c>
      <c r="G162" s="73" t="s">
        <v>330</v>
      </c>
      <c r="H162" s="74">
        <v>-113300.25</v>
      </c>
      <c r="I162" s="73" t="s">
        <v>269</v>
      </c>
      <c r="J162" s="73">
        <v>972</v>
      </c>
      <c r="L162" s="73" t="s">
        <v>375</v>
      </c>
      <c r="M162" s="75">
        <v>42657</v>
      </c>
    </row>
    <row r="163" spans="1:13" x14ac:dyDescent="0.2">
      <c r="A163" s="73" t="s">
        <v>329</v>
      </c>
      <c r="B163" s="73" t="s">
        <v>266</v>
      </c>
      <c r="C163" s="73">
        <v>2</v>
      </c>
      <c r="D163" s="73" t="s">
        <v>267</v>
      </c>
      <c r="E163" s="73">
        <v>2017</v>
      </c>
      <c r="F163" s="73">
        <v>360</v>
      </c>
      <c r="G163" s="73" t="s">
        <v>330</v>
      </c>
      <c r="H163" s="74">
        <v>-148785.84</v>
      </c>
      <c r="I163" s="73" t="s">
        <v>269</v>
      </c>
      <c r="J163" s="73">
        <v>972</v>
      </c>
      <c r="L163" s="73" t="s">
        <v>301</v>
      </c>
      <c r="M163" s="75">
        <v>42662</v>
      </c>
    </row>
    <row r="164" spans="1:13" x14ac:dyDescent="0.2">
      <c r="A164" s="73" t="s">
        <v>329</v>
      </c>
      <c r="B164" s="73" t="s">
        <v>266</v>
      </c>
      <c r="C164" s="73">
        <v>2</v>
      </c>
      <c r="D164" s="73" t="s">
        <v>267</v>
      </c>
      <c r="E164" s="73">
        <v>2017</v>
      </c>
      <c r="F164" s="73">
        <v>360</v>
      </c>
      <c r="G164" s="73" t="s">
        <v>330</v>
      </c>
      <c r="H164" s="74">
        <v>-163143.39000000001</v>
      </c>
      <c r="I164" s="73" t="s">
        <v>269</v>
      </c>
      <c r="J164" s="73">
        <v>972</v>
      </c>
      <c r="L164" s="73" t="s">
        <v>376</v>
      </c>
      <c r="M164" s="75">
        <v>42664</v>
      </c>
    </row>
    <row r="165" spans="1:13" x14ac:dyDescent="0.2">
      <c r="A165" s="73" t="s">
        <v>329</v>
      </c>
      <c r="B165" s="73" t="s">
        <v>266</v>
      </c>
      <c r="C165" s="73">
        <v>2</v>
      </c>
      <c r="D165" s="73" t="s">
        <v>267</v>
      </c>
      <c r="E165" s="73">
        <v>2017</v>
      </c>
      <c r="F165" s="73">
        <v>360</v>
      </c>
      <c r="G165" s="73" t="s">
        <v>330</v>
      </c>
      <c r="H165" s="74">
        <v>-99492.74</v>
      </c>
      <c r="I165" s="73" t="s">
        <v>269</v>
      </c>
      <c r="J165" s="73">
        <v>972</v>
      </c>
      <c r="L165" s="73" t="s">
        <v>302</v>
      </c>
      <c r="M165" s="75">
        <v>42669</v>
      </c>
    </row>
    <row r="166" spans="1:13" x14ac:dyDescent="0.2">
      <c r="A166" s="73" t="s">
        <v>329</v>
      </c>
      <c r="B166" s="73" t="s">
        <v>266</v>
      </c>
      <c r="C166" s="73">
        <v>2</v>
      </c>
      <c r="D166" s="73" t="s">
        <v>267</v>
      </c>
      <c r="E166" s="73">
        <v>2017</v>
      </c>
      <c r="F166" s="73">
        <v>360</v>
      </c>
      <c r="G166" s="73" t="s">
        <v>330</v>
      </c>
      <c r="H166" s="74">
        <v>-150076.10999999999</v>
      </c>
      <c r="I166" s="73" t="s">
        <v>269</v>
      </c>
      <c r="J166" s="73">
        <v>972</v>
      </c>
      <c r="L166" s="73" t="s">
        <v>377</v>
      </c>
      <c r="M166" s="75">
        <v>42670</v>
      </c>
    </row>
    <row r="167" spans="1:13" x14ac:dyDescent="0.2">
      <c r="A167" s="73" t="s">
        <v>329</v>
      </c>
      <c r="B167" s="73" t="s">
        <v>266</v>
      </c>
      <c r="C167" s="73">
        <v>2</v>
      </c>
      <c r="D167" s="73" t="s">
        <v>267</v>
      </c>
      <c r="E167" s="73">
        <v>2017</v>
      </c>
      <c r="F167" s="73">
        <v>360</v>
      </c>
      <c r="G167" s="73" t="s">
        <v>330</v>
      </c>
      <c r="H167" s="74">
        <v>-156283.65</v>
      </c>
      <c r="I167" s="73" t="s">
        <v>269</v>
      </c>
      <c r="J167" s="73">
        <v>972</v>
      </c>
      <c r="L167" s="73" t="s">
        <v>303</v>
      </c>
      <c r="M167" s="75">
        <v>42674</v>
      </c>
    </row>
    <row r="168" spans="1:13" x14ac:dyDescent="0.2">
      <c r="A168" s="73" t="s">
        <v>329</v>
      </c>
      <c r="B168" s="73" t="s">
        <v>266</v>
      </c>
      <c r="C168" s="73">
        <v>2</v>
      </c>
      <c r="D168" s="73" t="s">
        <v>267</v>
      </c>
      <c r="E168" s="73">
        <v>2017</v>
      </c>
      <c r="F168" s="73">
        <v>360</v>
      </c>
      <c r="G168" s="73" t="s">
        <v>330</v>
      </c>
      <c r="H168" s="74">
        <v>-14080.75</v>
      </c>
      <c r="I168" s="73" t="s">
        <v>269</v>
      </c>
      <c r="J168" s="73">
        <v>972</v>
      </c>
      <c r="L168" s="73" t="s">
        <v>378</v>
      </c>
      <c r="M168" s="75">
        <v>42678</v>
      </c>
    </row>
    <row r="169" spans="1:13" x14ac:dyDescent="0.2">
      <c r="A169" s="73" t="s">
        <v>329</v>
      </c>
      <c r="B169" s="73" t="s">
        <v>266</v>
      </c>
      <c r="C169" s="73">
        <v>2</v>
      </c>
      <c r="D169" s="73" t="s">
        <v>267</v>
      </c>
      <c r="E169" s="73">
        <v>2017</v>
      </c>
      <c r="F169" s="73">
        <v>360</v>
      </c>
      <c r="G169" s="73" t="s">
        <v>330</v>
      </c>
      <c r="H169" s="74">
        <v>-745860.12</v>
      </c>
      <c r="I169" s="73" t="s">
        <v>269</v>
      </c>
      <c r="J169" s="73">
        <v>972</v>
      </c>
      <c r="L169" s="73" t="s">
        <v>304</v>
      </c>
      <c r="M169" s="75">
        <v>42688</v>
      </c>
    </row>
    <row r="170" spans="1:13" x14ac:dyDescent="0.2">
      <c r="A170" s="73" t="s">
        <v>329</v>
      </c>
      <c r="B170" s="73" t="s">
        <v>266</v>
      </c>
      <c r="C170" s="73">
        <v>2</v>
      </c>
      <c r="D170" s="73" t="s">
        <v>267</v>
      </c>
      <c r="E170" s="73">
        <v>2017</v>
      </c>
      <c r="F170" s="73">
        <v>360</v>
      </c>
      <c r="G170" s="73" t="s">
        <v>330</v>
      </c>
      <c r="H170" s="74">
        <v>-145903.18</v>
      </c>
      <c r="I170" s="73" t="s">
        <v>269</v>
      </c>
      <c r="J170" s="73">
        <v>972</v>
      </c>
      <c r="L170" s="73" t="s">
        <v>379</v>
      </c>
      <c r="M170" s="75">
        <v>42695</v>
      </c>
    </row>
    <row r="171" spans="1:13" x14ac:dyDescent="0.2">
      <c r="A171" s="73" t="s">
        <v>329</v>
      </c>
      <c r="B171" s="73" t="s">
        <v>266</v>
      </c>
      <c r="C171" s="73">
        <v>2</v>
      </c>
      <c r="D171" s="73" t="s">
        <v>267</v>
      </c>
      <c r="E171" s="73">
        <v>2017</v>
      </c>
      <c r="F171" s="73">
        <v>360</v>
      </c>
      <c r="G171" s="73" t="s">
        <v>330</v>
      </c>
      <c r="H171" s="74">
        <v>-302194.7</v>
      </c>
      <c r="I171" s="73" t="s">
        <v>269</v>
      </c>
      <c r="J171" s="73">
        <v>972</v>
      </c>
      <c r="L171" s="73" t="s">
        <v>381</v>
      </c>
      <c r="M171" s="75">
        <v>42699</v>
      </c>
    </row>
    <row r="172" spans="1:13" x14ac:dyDescent="0.2">
      <c r="A172" s="73" t="s">
        <v>329</v>
      </c>
      <c r="B172" s="73" t="s">
        <v>266</v>
      </c>
      <c r="C172" s="73">
        <v>2</v>
      </c>
      <c r="D172" s="73" t="s">
        <v>267</v>
      </c>
      <c r="E172" s="73">
        <v>2017</v>
      </c>
      <c r="F172" s="73">
        <v>360</v>
      </c>
      <c r="G172" s="73" t="s">
        <v>330</v>
      </c>
      <c r="H172" s="74">
        <v>-232993.39</v>
      </c>
      <c r="I172" s="73" t="s">
        <v>269</v>
      </c>
      <c r="J172" s="73">
        <v>972</v>
      </c>
      <c r="L172" s="73" t="s">
        <v>380</v>
      </c>
      <c r="M172" s="75">
        <v>42697</v>
      </c>
    </row>
    <row r="173" spans="1:13" x14ac:dyDescent="0.2">
      <c r="A173" s="73" t="s">
        <v>329</v>
      </c>
      <c r="B173" s="73" t="s">
        <v>266</v>
      </c>
      <c r="C173" s="73">
        <v>2</v>
      </c>
      <c r="D173" s="73" t="s">
        <v>267</v>
      </c>
      <c r="E173" s="73">
        <v>2017</v>
      </c>
      <c r="F173" s="73">
        <v>360</v>
      </c>
      <c r="G173" s="73" t="s">
        <v>330</v>
      </c>
      <c r="H173" s="74">
        <v>-102521.77</v>
      </c>
      <c r="I173" s="73" t="s">
        <v>269</v>
      </c>
      <c r="J173" s="73">
        <v>972</v>
      </c>
      <c r="L173" s="73" t="s">
        <v>382</v>
      </c>
      <c r="M173" s="75">
        <v>42704</v>
      </c>
    </row>
    <row r="174" spans="1:13" x14ac:dyDescent="0.2">
      <c r="A174" s="73" t="s">
        <v>329</v>
      </c>
      <c r="B174" s="73" t="s">
        <v>266</v>
      </c>
      <c r="C174" s="73">
        <v>2</v>
      </c>
      <c r="D174" s="73" t="s">
        <v>267</v>
      </c>
      <c r="E174" s="73">
        <v>2017</v>
      </c>
      <c r="F174" s="73">
        <v>360</v>
      </c>
      <c r="G174" s="73" t="s">
        <v>330</v>
      </c>
      <c r="H174" s="74">
        <v>-230093.17</v>
      </c>
      <c r="I174" s="73" t="s">
        <v>269</v>
      </c>
      <c r="J174" s="73">
        <v>972</v>
      </c>
      <c r="L174" s="73" t="s">
        <v>305</v>
      </c>
      <c r="M174" s="75">
        <v>42711</v>
      </c>
    </row>
    <row r="175" spans="1:13" x14ac:dyDescent="0.2">
      <c r="A175" s="73" t="s">
        <v>329</v>
      </c>
      <c r="B175" s="73" t="s">
        <v>266</v>
      </c>
      <c r="C175" s="73">
        <v>2</v>
      </c>
      <c r="D175" s="73" t="s">
        <v>267</v>
      </c>
      <c r="E175" s="73">
        <v>2017</v>
      </c>
      <c r="F175" s="73">
        <v>360</v>
      </c>
      <c r="G175" s="73" t="s">
        <v>330</v>
      </c>
      <c r="H175" s="74">
        <v>-65426.52</v>
      </c>
      <c r="I175" s="73" t="s">
        <v>269</v>
      </c>
      <c r="J175" s="73">
        <v>972</v>
      </c>
      <c r="L175" s="73" t="s">
        <v>383</v>
      </c>
      <c r="M175" s="75">
        <v>42712</v>
      </c>
    </row>
    <row r="176" spans="1:13" x14ac:dyDescent="0.2">
      <c r="A176" s="73" t="s">
        <v>329</v>
      </c>
      <c r="B176" s="73" t="s">
        <v>266</v>
      </c>
      <c r="C176" s="73">
        <v>2</v>
      </c>
      <c r="D176" s="73" t="s">
        <v>267</v>
      </c>
      <c r="E176" s="73">
        <v>2017</v>
      </c>
      <c r="F176" s="73">
        <v>360</v>
      </c>
      <c r="G176" s="73" t="s">
        <v>330</v>
      </c>
      <c r="H176" s="74">
        <v>-362426.62</v>
      </c>
      <c r="I176" s="73" t="s">
        <v>269</v>
      </c>
      <c r="J176" s="73">
        <v>972</v>
      </c>
      <c r="L176" s="73" t="s">
        <v>306</v>
      </c>
      <c r="M176" s="75">
        <v>42723</v>
      </c>
    </row>
    <row r="177" spans="1:13" x14ac:dyDescent="0.2">
      <c r="A177" s="73" t="s">
        <v>329</v>
      </c>
      <c r="B177" s="73" t="s">
        <v>266</v>
      </c>
      <c r="C177" s="73">
        <v>2</v>
      </c>
      <c r="D177" s="73" t="s">
        <v>267</v>
      </c>
      <c r="E177" s="73">
        <v>2017</v>
      </c>
      <c r="F177" s="73">
        <v>360</v>
      </c>
      <c r="G177" s="73" t="s">
        <v>330</v>
      </c>
      <c r="H177" s="74">
        <v>-57000.6</v>
      </c>
      <c r="I177" s="73" t="s">
        <v>269</v>
      </c>
      <c r="J177" s="73">
        <v>972</v>
      </c>
      <c r="L177" s="73" t="s">
        <v>384</v>
      </c>
      <c r="M177" s="75">
        <v>42724</v>
      </c>
    </row>
    <row r="178" spans="1:13" x14ac:dyDescent="0.2">
      <c r="A178" s="73" t="s">
        <v>329</v>
      </c>
      <c r="B178" s="73" t="s">
        <v>266</v>
      </c>
      <c r="C178" s="73">
        <v>2</v>
      </c>
      <c r="D178" s="73" t="s">
        <v>267</v>
      </c>
      <c r="E178" s="73">
        <v>2017</v>
      </c>
      <c r="F178" s="73">
        <v>360</v>
      </c>
      <c r="G178" s="73" t="s">
        <v>330</v>
      </c>
      <c r="H178" s="74">
        <v>-48064.67</v>
      </c>
      <c r="I178" s="73" t="s">
        <v>269</v>
      </c>
      <c r="J178" s="73">
        <v>972</v>
      </c>
      <c r="L178" s="73" t="s">
        <v>385</v>
      </c>
      <c r="M178" s="75">
        <v>42726</v>
      </c>
    </row>
    <row r="179" spans="1:13" ht="13.5" thickBot="1" x14ac:dyDescent="0.25">
      <c r="A179" s="73"/>
      <c r="B179" s="73"/>
      <c r="C179" s="73"/>
      <c r="D179" s="73"/>
      <c r="E179" s="73"/>
      <c r="F179" s="73"/>
      <c r="G179" s="73"/>
      <c r="H179" s="76">
        <f>SUM(H98:H178)</f>
        <v>-16793491.5</v>
      </c>
      <c r="I179" s="73"/>
      <c r="J179" s="73"/>
      <c r="L179" s="73"/>
      <c r="M179" s="75"/>
    </row>
    <row r="182" spans="1:13" x14ac:dyDescent="0.2">
      <c r="D182" s="232" t="s">
        <v>386</v>
      </c>
      <c r="E182" s="232"/>
      <c r="F182" s="232"/>
      <c r="G182" s="232"/>
      <c r="H182" s="78">
        <f>H96+H179</f>
        <v>-2000723</v>
      </c>
      <c r="K182">
        <v>2000723</v>
      </c>
    </row>
  </sheetData>
  <mergeCells count="1">
    <mergeCell ref="D182:G182"/>
  </mergeCells>
  <printOptions gridLines="1"/>
  <pageMargins left="0.75" right="0.75" top="1" bottom="1" header="0.5" footer="0.5"/>
  <pageSetup scale="97"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zoomScaleNormal="100" workbookViewId="0">
      <selection activeCell="B25" sqref="B25"/>
    </sheetView>
  </sheetViews>
  <sheetFormatPr defaultRowHeight="12.75" x14ac:dyDescent="0.2"/>
  <cols>
    <col min="1" max="2" width="14.7109375" style="30" customWidth="1"/>
    <col min="3" max="8" width="14" style="30" customWidth="1"/>
    <col min="9" max="9" width="13.140625" style="30" customWidth="1"/>
    <col min="10" max="16384" width="9.140625" style="30"/>
  </cols>
  <sheetData>
    <row r="1" spans="1:9" x14ac:dyDescent="0.2">
      <c r="A1" s="48"/>
      <c r="B1" s="48"/>
      <c r="C1" s="48"/>
      <c r="D1" s="48"/>
      <c r="E1" s="48"/>
      <c r="F1" s="48"/>
      <c r="G1" s="48"/>
      <c r="H1" s="48"/>
      <c r="I1" s="48"/>
    </row>
    <row r="2" spans="1:9" x14ac:dyDescent="0.2">
      <c r="A2" s="48" t="s">
        <v>13</v>
      </c>
      <c r="B2" s="46" t="s">
        <v>38</v>
      </c>
      <c r="C2" s="79"/>
      <c r="D2" s="79"/>
      <c r="E2" s="80"/>
      <c r="F2" s="48"/>
      <c r="G2" s="81" t="s">
        <v>14</v>
      </c>
      <c r="H2" s="79" t="s">
        <v>121</v>
      </c>
      <c r="I2" s="79"/>
    </row>
    <row r="3" spans="1:9" x14ac:dyDescent="0.2">
      <c r="A3" s="48" t="s">
        <v>22</v>
      </c>
      <c r="B3" s="46" t="s">
        <v>122</v>
      </c>
      <c r="C3" s="79"/>
      <c r="D3" s="79"/>
      <c r="E3" s="80"/>
      <c r="F3" s="48"/>
      <c r="G3" s="81" t="s">
        <v>15</v>
      </c>
      <c r="H3" s="82" t="s">
        <v>123</v>
      </c>
      <c r="I3" s="82"/>
    </row>
    <row r="4" spans="1:9" x14ac:dyDescent="0.2">
      <c r="A4" s="48" t="s">
        <v>16</v>
      </c>
      <c r="B4" s="46" t="s">
        <v>124</v>
      </c>
      <c r="C4" s="79"/>
      <c r="D4" s="79"/>
      <c r="E4" s="80"/>
      <c r="F4" s="48"/>
      <c r="G4" s="81" t="s">
        <v>18</v>
      </c>
      <c r="H4" s="46" t="s">
        <v>42</v>
      </c>
      <c r="I4" s="79"/>
    </row>
    <row r="5" spans="1:9" x14ac:dyDescent="0.2">
      <c r="A5" s="48" t="s">
        <v>17</v>
      </c>
      <c r="B5" s="46" t="s">
        <v>125</v>
      </c>
      <c r="C5" s="82"/>
      <c r="D5" s="82"/>
      <c r="E5" s="80"/>
      <c r="F5" s="48"/>
      <c r="G5" s="81" t="s">
        <v>19</v>
      </c>
      <c r="H5" s="47" t="s">
        <v>126</v>
      </c>
      <c r="I5" s="82"/>
    </row>
    <row r="6" spans="1:9" x14ac:dyDescent="0.2">
      <c r="A6" s="48"/>
      <c r="B6" s="48"/>
      <c r="C6" s="48"/>
      <c r="D6" s="48"/>
      <c r="E6" s="48"/>
      <c r="F6" s="48"/>
      <c r="G6" s="48"/>
      <c r="H6" s="48"/>
      <c r="I6" s="48"/>
    </row>
    <row r="7" spans="1:9" x14ac:dyDescent="0.2">
      <c r="A7" s="48"/>
      <c r="B7" s="48"/>
      <c r="C7" s="48"/>
      <c r="D7" s="48"/>
      <c r="E7" s="48"/>
      <c r="F7" s="48"/>
      <c r="G7" s="48"/>
      <c r="H7" s="48"/>
      <c r="I7" s="48"/>
    </row>
    <row r="8" spans="1:9" x14ac:dyDescent="0.2">
      <c r="A8" s="48" t="s">
        <v>20</v>
      </c>
      <c r="B8" s="48"/>
      <c r="C8" s="80"/>
      <c r="D8" s="80"/>
      <c r="E8" s="80"/>
      <c r="F8" s="80"/>
      <c r="G8" s="80"/>
      <c r="H8" s="80"/>
      <c r="I8" s="80"/>
    </row>
    <row r="9" spans="1:9" ht="27" customHeight="1" x14ac:dyDescent="0.2">
      <c r="A9" s="48" t="s">
        <v>127</v>
      </c>
      <c r="B9" s="48"/>
      <c r="C9" s="80"/>
      <c r="D9" s="80"/>
      <c r="E9" s="80"/>
      <c r="F9" s="80"/>
      <c r="G9" s="80"/>
      <c r="H9" s="80"/>
      <c r="I9" s="80"/>
    </row>
    <row r="10" spans="1:9" x14ac:dyDescent="0.2">
      <c r="A10" s="48" t="s">
        <v>128</v>
      </c>
      <c r="B10" s="48"/>
      <c r="C10" s="80"/>
      <c r="D10" s="80"/>
      <c r="E10" s="80"/>
      <c r="F10" s="80"/>
      <c r="G10" s="80"/>
      <c r="H10" s="80"/>
      <c r="I10" s="80"/>
    </row>
    <row r="11" spans="1:9" x14ac:dyDescent="0.2">
      <c r="A11" s="48" t="s">
        <v>21</v>
      </c>
      <c r="B11" s="48"/>
      <c r="C11" s="80"/>
      <c r="D11" s="80"/>
      <c r="E11" s="80"/>
      <c r="F11" s="80"/>
      <c r="G11" s="80"/>
      <c r="H11" s="80"/>
      <c r="I11" s="80"/>
    </row>
    <row r="12" spans="1:9" x14ac:dyDescent="0.2">
      <c r="A12" s="212" t="s">
        <v>129</v>
      </c>
      <c r="B12" s="212"/>
      <c r="C12" s="212"/>
      <c r="D12" s="212"/>
      <c r="E12" s="212"/>
      <c r="F12" s="212"/>
      <c r="G12" s="212"/>
      <c r="H12" s="212"/>
      <c r="I12" s="212"/>
    </row>
    <row r="13" spans="1:9" x14ac:dyDescent="0.2">
      <c r="A13" s="48" t="s">
        <v>23</v>
      </c>
      <c r="B13" s="48"/>
      <c r="C13" s="80"/>
      <c r="D13" s="80"/>
      <c r="E13" s="80"/>
      <c r="F13" s="80"/>
      <c r="G13" s="80"/>
      <c r="H13" s="80"/>
      <c r="I13" s="80"/>
    </row>
    <row r="14" spans="1:9" x14ac:dyDescent="0.2">
      <c r="A14" s="48" t="s">
        <v>130</v>
      </c>
      <c r="B14" s="48"/>
      <c r="C14" s="80"/>
      <c r="D14" s="80"/>
      <c r="E14" s="80"/>
      <c r="F14" s="80"/>
      <c r="G14" s="80"/>
      <c r="H14" s="80"/>
      <c r="I14" s="80"/>
    </row>
    <row r="15" spans="1:9" x14ac:dyDescent="0.2">
      <c r="A15" s="85" t="s">
        <v>35</v>
      </c>
      <c r="B15" s="48"/>
      <c r="C15" s="80"/>
      <c r="D15" s="80"/>
      <c r="E15" s="80"/>
      <c r="F15" s="80"/>
      <c r="G15" s="80"/>
      <c r="H15" s="80"/>
      <c r="I15" s="80"/>
    </row>
    <row r="16" spans="1:9" x14ac:dyDescent="0.2">
      <c r="A16" s="48"/>
      <c r="B16" s="48"/>
      <c r="C16" s="80"/>
      <c r="D16" s="80"/>
      <c r="E16" s="80"/>
      <c r="F16" s="80"/>
      <c r="G16" s="80"/>
      <c r="H16" s="80"/>
      <c r="I16" s="80"/>
    </row>
    <row r="17" spans="1:9" x14ac:dyDescent="0.2">
      <c r="A17" s="85" t="s">
        <v>32</v>
      </c>
      <c r="B17" s="48"/>
      <c r="C17" s="80"/>
      <c r="D17" s="80"/>
      <c r="E17" s="80"/>
      <c r="F17" s="80"/>
      <c r="G17" s="80"/>
      <c r="H17" s="80"/>
      <c r="I17" s="80"/>
    </row>
    <row r="18" spans="1:9" x14ac:dyDescent="0.2">
      <c r="A18" s="80"/>
      <c r="B18" s="80"/>
      <c r="C18" s="80"/>
      <c r="D18" s="80"/>
      <c r="E18" s="80"/>
      <c r="F18" s="80"/>
      <c r="G18" s="80"/>
      <c r="H18" s="80"/>
      <c r="I18" s="80"/>
    </row>
    <row r="19" spans="1:9" x14ac:dyDescent="0.2">
      <c r="A19" s="209" t="s">
        <v>12</v>
      </c>
      <c r="B19" s="210"/>
      <c r="C19" s="210"/>
      <c r="D19" s="210"/>
      <c r="E19" s="210"/>
      <c r="F19" s="210"/>
      <c r="G19" s="210"/>
      <c r="H19" s="210"/>
      <c r="I19" s="211"/>
    </row>
    <row r="20" spans="1:9" x14ac:dyDescent="0.2">
      <c r="A20" s="86"/>
      <c r="B20" s="87"/>
      <c r="C20" s="88" t="s">
        <v>27</v>
      </c>
      <c r="D20" s="88" t="s">
        <v>28</v>
      </c>
      <c r="E20" s="88" t="s">
        <v>29</v>
      </c>
      <c r="F20" s="88" t="s">
        <v>30</v>
      </c>
      <c r="G20" s="88" t="s">
        <v>31</v>
      </c>
      <c r="H20" s="88" t="s">
        <v>34</v>
      </c>
      <c r="I20" s="88" t="s">
        <v>37</v>
      </c>
    </row>
    <row r="21" spans="1:9" x14ac:dyDescent="0.2">
      <c r="A21" s="86"/>
      <c r="B21" s="87"/>
      <c r="C21" s="89" t="s">
        <v>10</v>
      </c>
      <c r="D21" s="90" t="s">
        <v>10</v>
      </c>
      <c r="E21" s="89" t="s">
        <v>10</v>
      </c>
      <c r="F21" s="89" t="s">
        <v>10</v>
      </c>
      <c r="G21" s="89" t="s">
        <v>11</v>
      </c>
      <c r="H21" s="89" t="s">
        <v>11</v>
      </c>
      <c r="I21" s="89" t="s">
        <v>11</v>
      </c>
    </row>
    <row r="22" spans="1:9" x14ac:dyDescent="0.2">
      <c r="A22" s="86" t="s">
        <v>0</v>
      </c>
      <c r="B22" s="87"/>
      <c r="C22" s="91">
        <v>613103</v>
      </c>
      <c r="D22" s="68">
        <v>702663</v>
      </c>
      <c r="E22" s="68">
        <v>709916</v>
      </c>
      <c r="F22" s="68">
        <v>709916</v>
      </c>
      <c r="G22" s="68">
        <v>722550</v>
      </c>
      <c r="H22" s="68">
        <v>722550</v>
      </c>
      <c r="I22" s="68">
        <v>722550</v>
      </c>
    </row>
    <row r="23" spans="1:9" x14ac:dyDescent="0.2">
      <c r="A23" s="86" t="s">
        <v>1</v>
      </c>
      <c r="B23" s="87"/>
      <c r="C23" s="91">
        <v>1590270</v>
      </c>
      <c r="D23" s="68">
        <f t="shared" ref="D23:I23" si="0">C34</f>
        <v>1611636</v>
      </c>
      <c r="E23" s="68">
        <f t="shared" si="0"/>
        <v>1730949</v>
      </c>
      <c r="F23" s="68">
        <f t="shared" si="0"/>
        <v>1901096</v>
      </c>
      <c r="G23" s="68">
        <f t="shared" si="0"/>
        <v>1341396</v>
      </c>
      <c r="H23" s="68">
        <f t="shared" si="0"/>
        <v>1671946</v>
      </c>
      <c r="I23" s="68">
        <f t="shared" si="0"/>
        <v>1802496</v>
      </c>
    </row>
    <row r="24" spans="1:9" x14ac:dyDescent="0.2">
      <c r="A24" s="86" t="s">
        <v>2</v>
      </c>
      <c r="B24" s="87"/>
      <c r="C24" s="91">
        <v>4676</v>
      </c>
      <c r="D24" s="68">
        <v>7640</v>
      </c>
      <c r="E24" s="68">
        <v>4040</v>
      </c>
      <c r="F24" s="68">
        <v>12714</v>
      </c>
      <c r="G24" s="68">
        <v>8000</v>
      </c>
      <c r="H24" s="68">
        <v>8000</v>
      </c>
      <c r="I24" s="68">
        <v>8000</v>
      </c>
    </row>
    <row r="25" spans="1:9" x14ac:dyDescent="0.2">
      <c r="A25" s="86" t="s">
        <v>3</v>
      </c>
      <c r="B25" s="87"/>
      <c r="C25" s="91">
        <v>568276</v>
      </c>
      <c r="D25" s="68">
        <v>587876</v>
      </c>
      <c r="E25" s="68">
        <v>485409</v>
      </c>
      <c r="F25" s="91">
        <v>379126</v>
      </c>
      <c r="G25" s="68">
        <v>400000</v>
      </c>
      <c r="H25" s="68">
        <v>600000</v>
      </c>
      <c r="I25" s="68">
        <v>600000</v>
      </c>
    </row>
    <row r="26" spans="1:9" x14ac:dyDescent="0.2">
      <c r="A26" s="86"/>
      <c r="B26" s="87"/>
      <c r="C26" s="91"/>
      <c r="D26" s="68"/>
      <c r="E26" s="68"/>
      <c r="F26" s="68"/>
      <c r="G26" s="68"/>
      <c r="H26" s="68"/>
      <c r="I26" s="68"/>
    </row>
    <row r="27" spans="1:9" x14ac:dyDescent="0.2">
      <c r="A27" s="86" t="s">
        <v>4</v>
      </c>
      <c r="B27" s="82"/>
      <c r="C27" s="92"/>
      <c r="D27" s="92"/>
      <c r="E27" s="92"/>
      <c r="F27" s="92"/>
      <c r="G27" s="92"/>
      <c r="H27" s="92"/>
      <c r="I27" s="91"/>
    </row>
    <row r="28" spans="1:9" x14ac:dyDescent="0.2">
      <c r="A28" s="93" t="s">
        <v>36</v>
      </c>
      <c r="B28" s="87"/>
      <c r="C28" s="91"/>
      <c r="D28" s="94"/>
      <c r="E28" s="92"/>
      <c r="F28" s="92"/>
      <c r="G28" s="92"/>
      <c r="H28" s="92"/>
      <c r="I28" s="91"/>
    </row>
    <row r="29" spans="1:9" x14ac:dyDescent="0.2">
      <c r="A29" s="95"/>
      <c r="B29" s="96"/>
      <c r="C29" s="91">
        <v>584966</v>
      </c>
      <c r="D29" s="68">
        <v>699549</v>
      </c>
      <c r="E29" s="68">
        <v>651516</v>
      </c>
      <c r="F29" s="68">
        <v>-193288</v>
      </c>
      <c r="G29" s="68">
        <v>722550</v>
      </c>
      <c r="H29" s="68">
        <v>722550</v>
      </c>
      <c r="I29" s="68">
        <v>722550</v>
      </c>
    </row>
    <row r="30" spans="1:9" x14ac:dyDescent="0.2">
      <c r="A30" s="95"/>
      <c r="B30" s="96"/>
      <c r="C30" s="91"/>
      <c r="D30" s="68"/>
      <c r="E30" s="68"/>
      <c r="F30" s="68"/>
      <c r="G30" s="68"/>
      <c r="H30" s="68"/>
      <c r="I30" s="68"/>
    </row>
    <row r="31" spans="1:9" x14ac:dyDescent="0.2">
      <c r="A31" s="95"/>
      <c r="B31" s="96"/>
      <c r="C31" s="91"/>
      <c r="D31" s="68"/>
      <c r="E31" s="68"/>
      <c r="F31" s="68"/>
      <c r="G31" s="68"/>
      <c r="H31" s="68"/>
      <c r="I31" s="68"/>
    </row>
    <row r="32" spans="1:9" x14ac:dyDescent="0.2">
      <c r="A32" s="86" t="s">
        <v>5</v>
      </c>
      <c r="B32" s="87"/>
      <c r="C32" s="91">
        <f t="shared" ref="C32:I32" si="1">SUM(C29:C31)</f>
        <v>584966</v>
      </c>
      <c r="D32" s="91">
        <f t="shared" si="1"/>
        <v>699549</v>
      </c>
      <c r="E32" s="91">
        <f t="shared" si="1"/>
        <v>651516</v>
      </c>
      <c r="F32" s="91">
        <f t="shared" si="1"/>
        <v>-193288</v>
      </c>
      <c r="G32" s="91">
        <f t="shared" si="1"/>
        <v>722550</v>
      </c>
      <c r="H32" s="91">
        <f t="shared" si="1"/>
        <v>722550</v>
      </c>
      <c r="I32" s="91">
        <f t="shared" si="1"/>
        <v>722550</v>
      </c>
    </row>
    <row r="33" spans="1:9" x14ac:dyDescent="0.2">
      <c r="A33" s="86"/>
      <c r="B33" s="87"/>
      <c r="C33" s="91"/>
      <c r="D33" s="68"/>
      <c r="E33" s="68"/>
      <c r="F33" s="68"/>
      <c r="G33" s="68"/>
      <c r="H33" s="68"/>
      <c r="I33" s="68"/>
    </row>
    <row r="34" spans="1:9" x14ac:dyDescent="0.2">
      <c r="A34" s="86" t="s">
        <v>7</v>
      </c>
      <c r="B34" s="87"/>
      <c r="C34" s="91">
        <f>+C23+C24-C25+C32</f>
        <v>1611636</v>
      </c>
      <c r="D34" s="91">
        <f t="shared" ref="D34:I34" si="2">+D23+D24-D25+D32</f>
        <v>1730949</v>
      </c>
      <c r="E34" s="91">
        <f>+E23+E24-E25+E32</f>
        <v>1901096</v>
      </c>
      <c r="F34" s="91">
        <f t="shared" si="2"/>
        <v>1341396</v>
      </c>
      <c r="G34" s="91">
        <f>+G23+G24-G25+G32</f>
        <v>1671946</v>
      </c>
      <c r="H34" s="91">
        <f>+H23+H24-H25+H32</f>
        <v>1802496</v>
      </c>
      <c r="I34" s="91">
        <f t="shared" si="2"/>
        <v>1933046</v>
      </c>
    </row>
    <row r="35" spans="1:9" x14ac:dyDescent="0.2">
      <c r="A35" s="95"/>
      <c r="B35" s="96"/>
      <c r="C35" s="97"/>
      <c r="D35" s="69"/>
      <c r="E35" s="69"/>
      <c r="F35" s="68"/>
      <c r="G35" s="68"/>
      <c r="H35" s="68"/>
      <c r="I35" s="68"/>
    </row>
    <row r="36" spans="1:9" x14ac:dyDescent="0.2">
      <c r="A36" s="86" t="s">
        <v>24</v>
      </c>
      <c r="B36" s="87"/>
      <c r="C36" s="97">
        <v>531978</v>
      </c>
      <c r="D36" s="69">
        <v>379327</v>
      </c>
      <c r="E36" s="69">
        <v>212480</v>
      </c>
      <c r="F36" s="68">
        <v>141746</v>
      </c>
      <c r="G36" s="68">
        <v>200000</v>
      </c>
      <c r="H36" s="68">
        <v>200000</v>
      </c>
      <c r="I36" s="68">
        <v>200000</v>
      </c>
    </row>
    <row r="37" spans="1:9" x14ac:dyDescent="0.2">
      <c r="A37" s="95"/>
      <c r="B37" s="96"/>
      <c r="C37" s="97"/>
      <c r="D37" s="69"/>
      <c r="E37" s="69"/>
      <c r="F37" s="68"/>
      <c r="G37" s="68"/>
      <c r="H37" s="68"/>
      <c r="I37" s="68"/>
    </row>
    <row r="38" spans="1:9" x14ac:dyDescent="0.2">
      <c r="A38" s="86" t="s">
        <v>25</v>
      </c>
      <c r="B38" s="98"/>
      <c r="C38" s="99">
        <f>C34-C36</f>
        <v>1079658</v>
      </c>
      <c r="D38" s="99">
        <f t="shared" ref="D38:I38" si="3">D34-D36</f>
        <v>1351622</v>
      </c>
      <c r="E38" s="99">
        <f t="shared" si="3"/>
        <v>1688616</v>
      </c>
      <c r="F38" s="100">
        <f t="shared" si="3"/>
        <v>1199650</v>
      </c>
      <c r="G38" s="100">
        <f t="shared" si="3"/>
        <v>1471946</v>
      </c>
      <c r="H38" s="100">
        <f t="shared" si="3"/>
        <v>1602496</v>
      </c>
      <c r="I38" s="100">
        <f t="shared" si="3"/>
        <v>1733046</v>
      </c>
    </row>
    <row r="39" spans="1:9" x14ac:dyDescent="0.2">
      <c r="A39" s="101"/>
      <c r="B39" s="101"/>
      <c r="C39" s="102"/>
      <c r="D39" s="102"/>
      <c r="E39" s="102"/>
      <c r="F39" s="102"/>
      <c r="G39" s="102"/>
      <c r="H39" s="102"/>
      <c r="I39" s="102"/>
    </row>
    <row r="40" spans="1:9" x14ac:dyDescent="0.2">
      <c r="A40" s="103" t="s">
        <v>26</v>
      </c>
      <c r="B40" s="79"/>
      <c r="C40" s="104"/>
      <c r="D40" s="104"/>
      <c r="E40" s="104"/>
      <c r="F40" s="104"/>
      <c r="G40" s="104"/>
      <c r="H40" s="104"/>
      <c r="I40" s="104"/>
    </row>
    <row r="41" spans="1:9" x14ac:dyDescent="0.2">
      <c r="A41" s="105" t="s">
        <v>33</v>
      </c>
      <c r="B41" s="96"/>
      <c r="C41" s="69"/>
      <c r="D41" s="69"/>
      <c r="E41" s="69"/>
      <c r="F41" s="69"/>
      <c r="G41" s="69"/>
      <c r="H41" s="69"/>
      <c r="I41" s="69"/>
    </row>
    <row r="42" spans="1:9" x14ac:dyDescent="0.2">
      <c r="A42" s="86"/>
      <c r="B42" s="87"/>
      <c r="C42" s="68"/>
      <c r="D42" s="68"/>
      <c r="E42" s="68"/>
      <c r="F42" s="68"/>
      <c r="G42" s="68"/>
      <c r="H42" s="68"/>
      <c r="I42" s="68"/>
    </row>
    <row r="43" spans="1:9" x14ac:dyDescent="0.2">
      <c r="A43" s="86" t="s">
        <v>6</v>
      </c>
      <c r="B43" s="87"/>
      <c r="C43" s="68"/>
      <c r="D43" s="68"/>
      <c r="E43" s="68"/>
      <c r="F43" s="68"/>
      <c r="G43" s="68"/>
      <c r="H43" s="68"/>
      <c r="I43" s="68"/>
    </row>
    <row r="44" spans="1:9" x14ac:dyDescent="0.2">
      <c r="A44" s="86"/>
      <c r="B44" s="87"/>
      <c r="C44" s="68"/>
      <c r="D44" s="68"/>
      <c r="E44" s="68"/>
      <c r="F44" s="68"/>
      <c r="G44" s="68"/>
      <c r="H44" s="68"/>
      <c r="I44" s="68"/>
    </row>
    <row r="45" spans="1:9" x14ac:dyDescent="0.2">
      <c r="A45" s="106" t="s">
        <v>8</v>
      </c>
      <c r="B45" s="98"/>
      <c r="C45" s="68"/>
      <c r="D45" s="68"/>
      <c r="E45" s="68"/>
      <c r="F45" s="68"/>
      <c r="G45" s="68"/>
      <c r="H45" s="68"/>
      <c r="I45" s="68"/>
    </row>
    <row r="46" spans="1:9" x14ac:dyDescent="0.2">
      <c r="A46" s="107" t="s">
        <v>9</v>
      </c>
      <c r="B46" s="108"/>
      <c r="C46" s="68"/>
      <c r="D46" s="68"/>
      <c r="E46" s="68"/>
      <c r="F46" s="68"/>
      <c r="G46" s="68"/>
      <c r="H46" s="68"/>
      <c r="I46" s="68"/>
    </row>
  </sheetData>
  <sheetProtection selectLockedCells="1"/>
  <mergeCells count="2">
    <mergeCell ref="A12:I12"/>
    <mergeCell ref="A19:I19"/>
  </mergeCells>
  <printOptions horizontalCentered="1"/>
  <pageMargins left="0.75" right="0.75" top="0.6" bottom="0.55000000000000004" header="0.28000000000000003" footer="0.16"/>
  <pageSetup scale="91"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6"/>
  <sheetViews>
    <sheetView zoomScaleNormal="100" workbookViewId="0">
      <selection activeCell="B25" sqref="B25"/>
    </sheetView>
  </sheetViews>
  <sheetFormatPr defaultRowHeight="12.75" x14ac:dyDescent="0.2"/>
  <cols>
    <col min="1" max="2" width="14.7109375" customWidth="1"/>
    <col min="3" max="8" width="14" customWidth="1"/>
    <col min="9" max="9" width="13.140625" customWidth="1"/>
  </cols>
  <sheetData>
    <row r="1" spans="1:12" x14ac:dyDescent="0.2">
      <c r="A1" s="48"/>
      <c r="B1" s="48"/>
      <c r="C1" s="48"/>
      <c r="D1" s="48"/>
      <c r="E1" s="48"/>
      <c r="F1" s="48"/>
      <c r="G1" s="48"/>
      <c r="H1" s="48"/>
      <c r="I1" s="48"/>
    </row>
    <row r="2" spans="1:12" x14ac:dyDescent="0.2">
      <c r="A2" s="48" t="s">
        <v>13</v>
      </c>
      <c r="B2" s="46" t="s">
        <v>38</v>
      </c>
      <c r="C2" s="79"/>
      <c r="D2" s="79"/>
      <c r="E2" s="80"/>
      <c r="F2" s="48"/>
      <c r="G2" s="81" t="s">
        <v>14</v>
      </c>
      <c r="H2" s="46" t="s">
        <v>112</v>
      </c>
      <c r="I2" s="79"/>
    </row>
    <row r="3" spans="1:12" x14ac:dyDescent="0.2">
      <c r="A3" s="48" t="s">
        <v>22</v>
      </c>
      <c r="B3" s="79" t="s">
        <v>66</v>
      </c>
      <c r="C3" s="79"/>
      <c r="D3" s="79"/>
      <c r="E3" s="80"/>
      <c r="F3" s="48"/>
      <c r="G3" s="81" t="s">
        <v>15</v>
      </c>
      <c r="H3" s="47" t="s">
        <v>113</v>
      </c>
      <c r="I3" s="82"/>
    </row>
    <row r="4" spans="1:12" x14ac:dyDescent="0.2">
      <c r="A4" s="48" t="s">
        <v>16</v>
      </c>
      <c r="B4" s="46" t="s">
        <v>114</v>
      </c>
      <c r="C4" s="79"/>
      <c r="D4" s="79"/>
      <c r="E4" s="80"/>
      <c r="F4" s="48"/>
      <c r="G4" s="81" t="s">
        <v>18</v>
      </c>
      <c r="H4" s="79" t="s">
        <v>42</v>
      </c>
      <c r="I4" s="79"/>
    </row>
    <row r="5" spans="1:12" x14ac:dyDescent="0.2">
      <c r="A5" s="48" t="s">
        <v>17</v>
      </c>
      <c r="B5" s="79" t="s">
        <v>115</v>
      </c>
      <c r="C5" s="82"/>
      <c r="D5" s="82"/>
      <c r="E5" s="80"/>
      <c r="F5" s="48"/>
      <c r="G5" s="81" t="s">
        <v>19</v>
      </c>
      <c r="H5" s="82" t="s">
        <v>116</v>
      </c>
      <c r="I5" s="82"/>
    </row>
    <row r="6" spans="1:12" ht="10.5" customHeight="1" x14ac:dyDescent="0.2">
      <c r="A6" s="48"/>
      <c r="B6" s="48"/>
      <c r="C6" s="48"/>
      <c r="D6" s="48"/>
      <c r="E6" s="48"/>
      <c r="F6" s="48"/>
      <c r="G6" s="48"/>
      <c r="H6" s="48"/>
      <c r="I6" s="48"/>
    </row>
    <row r="7" spans="1:12" ht="10.5" customHeight="1" x14ac:dyDescent="0.2">
      <c r="A7" s="48"/>
      <c r="B7" s="109"/>
      <c r="C7" s="109"/>
      <c r="D7" s="109"/>
      <c r="E7" s="109"/>
      <c r="F7" s="109"/>
      <c r="G7" s="109"/>
      <c r="H7" s="48"/>
      <c r="I7" s="48"/>
    </row>
    <row r="8" spans="1:12" x14ac:dyDescent="0.2">
      <c r="A8" s="48" t="s">
        <v>20</v>
      </c>
      <c r="B8" s="48"/>
      <c r="C8" s="80"/>
      <c r="D8" s="80"/>
      <c r="E8" s="80"/>
      <c r="F8" s="80"/>
      <c r="G8" s="80"/>
      <c r="H8" s="80"/>
      <c r="I8" s="80"/>
    </row>
    <row r="9" spans="1:12" ht="27" customHeight="1" x14ac:dyDescent="0.2">
      <c r="A9" s="219" t="s">
        <v>117</v>
      </c>
      <c r="B9" s="219"/>
      <c r="C9" s="219"/>
      <c r="D9" s="219"/>
      <c r="E9" s="219"/>
      <c r="F9" s="219"/>
      <c r="G9" s="219"/>
      <c r="H9" s="219"/>
      <c r="I9" s="219"/>
    </row>
    <row r="10" spans="1:12" x14ac:dyDescent="0.2">
      <c r="A10" s="48" t="s">
        <v>21</v>
      </c>
      <c r="B10" s="48"/>
      <c r="C10" s="80"/>
      <c r="D10" s="80"/>
      <c r="E10" s="80"/>
      <c r="F10" s="80"/>
      <c r="G10" s="80"/>
      <c r="H10" s="80"/>
      <c r="I10" s="80"/>
      <c r="L10" s="45"/>
    </row>
    <row r="11" spans="1:12" x14ac:dyDescent="0.2">
      <c r="A11" s="231" t="s">
        <v>118</v>
      </c>
      <c r="B11" s="231"/>
      <c r="C11" s="231"/>
      <c r="D11" s="231"/>
      <c r="E11" s="231"/>
      <c r="F11" s="231"/>
      <c r="G11" s="231"/>
      <c r="H11" s="231"/>
      <c r="I11" s="231"/>
    </row>
    <row r="12" spans="1:12" x14ac:dyDescent="0.2">
      <c r="A12" s="48" t="s">
        <v>23</v>
      </c>
      <c r="B12" s="48"/>
      <c r="C12" s="80"/>
      <c r="D12" s="80"/>
      <c r="E12" s="80"/>
      <c r="F12" s="80"/>
      <c r="G12" s="80"/>
      <c r="H12" s="80"/>
      <c r="I12" s="80"/>
    </row>
    <row r="13" spans="1:12" x14ac:dyDescent="0.2">
      <c r="A13" s="219" t="s">
        <v>119</v>
      </c>
      <c r="B13" s="219"/>
      <c r="C13" s="219"/>
      <c r="D13" s="219"/>
      <c r="E13" s="219"/>
      <c r="F13" s="219"/>
      <c r="G13" s="219"/>
      <c r="H13" s="219"/>
      <c r="I13" s="219"/>
    </row>
    <row r="14" spans="1:12" x14ac:dyDescent="0.2">
      <c r="A14" s="85" t="s">
        <v>35</v>
      </c>
      <c r="B14" s="48"/>
      <c r="C14" s="80"/>
      <c r="D14" s="80"/>
      <c r="E14" s="80"/>
      <c r="F14" s="80"/>
      <c r="G14" s="80"/>
      <c r="H14" s="80"/>
      <c r="I14" s="80"/>
    </row>
    <row r="15" spans="1:12" ht="9" customHeight="1" x14ac:dyDescent="0.2">
      <c r="A15" s="48"/>
      <c r="B15" s="48"/>
      <c r="C15" s="80"/>
      <c r="D15" s="80"/>
      <c r="E15" s="80"/>
      <c r="F15" s="80"/>
      <c r="G15" s="80"/>
      <c r="H15" s="80"/>
      <c r="I15" s="80"/>
    </row>
    <row r="16" spans="1:12" x14ac:dyDescent="0.2">
      <c r="A16" s="85" t="s">
        <v>32</v>
      </c>
      <c r="B16" s="48"/>
      <c r="C16" s="80"/>
      <c r="D16" s="80"/>
      <c r="E16" s="80"/>
      <c r="F16" s="80"/>
      <c r="G16" s="80"/>
      <c r="H16" s="80"/>
      <c r="I16" s="80"/>
    </row>
    <row r="17" spans="1:9" ht="28.5" customHeight="1" x14ac:dyDescent="0.2">
      <c r="A17" s="241" t="s">
        <v>120</v>
      </c>
      <c r="B17" s="242"/>
      <c r="C17" s="242"/>
      <c r="D17" s="242"/>
      <c r="E17" s="242"/>
      <c r="F17" s="242"/>
      <c r="G17" s="242"/>
      <c r="H17" s="242"/>
      <c r="I17" s="242"/>
    </row>
    <row r="18" spans="1:9" x14ac:dyDescent="0.2">
      <c r="A18" s="209" t="s">
        <v>12</v>
      </c>
      <c r="B18" s="210"/>
      <c r="C18" s="210"/>
      <c r="D18" s="210"/>
      <c r="E18" s="210"/>
      <c r="F18" s="210"/>
      <c r="G18" s="210"/>
      <c r="H18" s="210"/>
      <c r="I18" s="211"/>
    </row>
    <row r="19" spans="1:9" x14ac:dyDescent="0.2">
      <c r="A19" s="86"/>
      <c r="B19" s="87"/>
      <c r="C19" s="88" t="s">
        <v>27</v>
      </c>
      <c r="D19" s="88" t="s">
        <v>28</v>
      </c>
      <c r="E19" s="88" t="s">
        <v>29</v>
      </c>
      <c r="F19" s="88" t="s">
        <v>30</v>
      </c>
      <c r="G19" s="88" t="s">
        <v>31</v>
      </c>
      <c r="H19" s="88" t="s">
        <v>34</v>
      </c>
      <c r="I19" s="88" t="s">
        <v>37</v>
      </c>
    </row>
    <row r="20" spans="1:9" x14ac:dyDescent="0.2">
      <c r="A20" s="86"/>
      <c r="B20" s="87"/>
      <c r="C20" s="89" t="s">
        <v>10</v>
      </c>
      <c r="D20" s="90" t="s">
        <v>10</v>
      </c>
      <c r="E20" s="89" t="s">
        <v>10</v>
      </c>
      <c r="F20" s="89" t="s">
        <v>10</v>
      </c>
      <c r="G20" s="89" t="s">
        <v>11</v>
      </c>
      <c r="H20" s="89" t="s">
        <v>11</v>
      </c>
      <c r="I20" s="89" t="s">
        <v>11</v>
      </c>
    </row>
    <row r="21" spans="1:9" x14ac:dyDescent="0.2">
      <c r="A21" s="86" t="s">
        <v>0</v>
      </c>
      <c r="B21" s="87"/>
      <c r="C21" s="91"/>
      <c r="D21" s="68"/>
      <c r="E21" s="68">
        <v>3000000</v>
      </c>
      <c r="F21" s="68">
        <v>0</v>
      </c>
      <c r="G21" s="110">
        <v>2459570</v>
      </c>
      <c r="H21" s="110">
        <v>2535069</v>
      </c>
      <c r="I21" s="110">
        <v>2531169</v>
      </c>
    </row>
    <row r="22" spans="1:9" x14ac:dyDescent="0.2">
      <c r="A22" s="86" t="s">
        <v>1</v>
      </c>
      <c r="B22" s="87"/>
      <c r="C22" s="91"/>
      <c r="D22" s="68">
        <f t="shared" ref="D22:I22" si="0">C33</f>
        <v>0</v>
      </c>
      <c r="E22" s="68">
        <f t="shared" si="0"/>
        <v>0</v>
      </c>
      <c r="F22" s="68">
        <f t="shared" si="0"/>
        <v>0</v>
      </c>
      <c r="G22" s="110">
        <f t="shared" si="0"/>
        <v>6000000</v>
      </c>
      <c r="H22" s="110">
        <f t="shared" si="0"/>
        <v>6540430</v>
      </c>
      <c r="I22" s="110">
        <f t="shared" si="0"/>
        <v>7005361</v>
      </c>
    </row>
    <row r="23" spans="1:9" x14ac:dyDescent="0.2">
      <c r="A23" s="86" t="s">
        <v>2</v>
      </c>
      <c r="B23" s="87"/>
      <c r="C23" s="91"/>
      <c r="D23" s="68"/>
      <c r="E23" s="68">
        <v>0</v>
      </c>
      <c r="F23" s="68">
        <v>3375000</v>
      </c>
      <c r="G23" s="110">
        <v>3000000</v>
      </c>
      <c r="H23" s="110">
        <v>3000000</v>
      </c>
      <c r="I23" s="110">
        <v>3000000</v>
      </c>
    </row>
    <row r="24" spans="1:9" x14ac:dyDescent="0.2">
      <c r="A24" s="86" t="s">
        <v>3</v>
      </c>
      <c r="B24" s="87"/>
      <c r="C24" s="91"/>
      <c r="D24" s="68"/>
      <c r="E24" s="68">
        <v>0</v>
      </c>
      <c r="F24" s="91">
        <v>0</v>
      </c>
      <c r="G24" s="110">
        <v>2459570</v>
      </c>
      <c r="H24" s="110">
        <v>2535069</v>
      </c>
      <c r="I24" s="110">
        <v>2531169</v>
      </c>
    </row>
    <row r="25" spans="1:9" x14ac:dyDescent="0.2">
      <c r="A25" s="86"/>
      <c r="B25" s="87"/>
      <c r="C25" s="91"/>
      <c r="D25" s="68"/>
      <c r="E25" s="68"/>
      <c r="F25" s="68"/>
      <c r="G25" s="110"/>
      <c r="H25" s="110"/>
      <c r="I25" s="110"/>
    </row>
    <row r="26" spans="1:9" x14ac:dyDescent="0.2">
      <c r="A26" s="86" t="s">
        <v>4</v>
      </c>
      <c r="B26" s="82"/>
      <c r="C26" s="92"/>
      <c r="D26" s="92"/>
      <c r="E26" s="92"/>
      <c r="F26" s="92"/>
      <c r="G26" s="111"/>
      <c r="H26" s="111"/>
      <c r="I26" s="112"/>
    </row>
    <row r="27" spans="1:9" x14ac:dyDescent="0.2">
      <c r="A27" s="93" t="s">
        <v>36</v>
      </c>
      <c r="B27" s="87"/>
      <c r="C27" s="91"/>
      <c r="D27" s="94"/>
      <c r="E27" s="92"/>
      <c r="F27" s="92"/>
      <c r="G27" s="111"/>
      <c r="H27" s="111"/>
      <c r="I27" s="112"/>
    </row>
    <row r="28" spans="1:9" x14ac:dyDescent="0.2">
      <c r="A28" s="95" t="s">
        <v>390</v>
      </c>
      <c r="B28" s="96"/>
      <c r="C28" s="91"/>
      <c r="D28" s="68"/>
      <c r="E28" s="68"/>
      <c r="F28" s="68">
        <v>2625000</v>
      </c>
      <c r="G28" s="110"/>
      <c r="H28" s="110"/>
      <c r="I28" s="110"/>
    </row>
    <row r="29" spans="1:9" x14ac:dyDescent="0.2">
      <c r="A29" s="95"/>
      <c r="B29" s="96"/>
      <c r="C29" s="91"/>
      <c r="D29" s="68"/>
      <c r="E29" s="68"/>
      <c r="F29" s="68"/>
      <c r="G29" s="110"/>
      <c r="H29" s="110"/>
      <c r="I29" s="110"/>
    </row>
    <row r="30" spans="1:9" x14ac:dyDescent="0.2">
      <c r="A30" s="95"/>
      <c r="B30" s="96"/>
      <c r="C30" s="91"/>
      <c r="D30" s="68"/>
      <c r="E30" s="68"/>
      <c r="F30" s="68"/>
      <c r="G30" s="110"/>
      <c r="H30" s="110"/>
      <c r="I30" s="110"/>
    </row>
    <row r="31" spans="1:9" x14ac:dyDescent="0.2">
      <c r="A31" s="86" t="s">
        <v>5</v>
      </c>
      <c r="B31" s="87"/>
      <c r="C31" s="91">
        <f t="shared" ref="C31:I31" si="1">SUM(C28:C30)</f>
        <v>0</v>
      </c>
      <c r="D31" s="91">
        <f t="shared" si="1"/>
        <v>0</v>
      </c>
      <c r="E31" s="91">
        <f t="shared" si="1"/>
        <v>0</v>
      </c>
      <c r="F31" s="91">
        <f t="shared" si="1"/>
        <v>2625000</v>
      </c>
      <c r="G31" s="112">
        <f t="shared" si="1"/>
        <v>0</v>
      </c>
      <c r="H31" s="112">
        <f t="shared" si="1"/>
        <v>0</v>
      </c>
      <c r="I31" s="112">
        <f t="shared" si="1"/>
        <v>0</v>
      </c>
    </row>
    <row r="32" spans="1:9" x14ac:dyDescent="0.2">
      <c r="A32" s="86"/>
      <c r="B32" s="87"/>
      <c r="C32" s="91"/>
      <c r="D32" s="68"/>
      <c r="E32" s="68"/>
      <c r="F32" s="68"/>
      <c r="G32" s="110"/>
      <c r="H32" s="110"/>
      <c r="I32" s="110"/>
    </row>
    <row r="33" spans="1:9" x14ac:dyDescent="0.2">
      <c r="A33" s="86" t="s">
        <v>7</v>
      </c>
      <c r="B33" s="87"/>
      <c r="C33" s="91">
        <f>+C22+C23-C24+C31</f>
        <v>0</v>
      </c>
      <c r="D33" s="91">
        <f t="shared" ref="D33:I33" si="2">+D22+D23-D24+D31</f>
        <v>0</v>
      </c>
      <c r="E33" s="91">
        <f>+E22+E23-E24+E31</f>
        <v>0</v>
      </c>
      <c r="F33" s="91">
        <f t="shared" si="2"/>
        <v>6000000</v>
      </c>
      <c r="G33" s="112">
        <f>+G22+G23-G24+G31</f>
        <v>6540430</v>
      </c>
      <c r="H33" s="112">
        <f>+H22+H23-H24+H31</f>
        <v>7005361</v>
      </c>
      <c r="I33" s="112">
        <f t="shared" si="2"/>
        <v>7474192</v>
      </c>
    </row>
    <row r="34" spans="1:9" x14ac:dyDescent="0.2">
      <c r="A34" s="95"/>
      <c r="B34" s="96"/>
      <c r="C34" s="97"/>
      <c r="D34" s="69"/>
      <c r="E34" s="69"/>
      <c r="F34" s="68"/>
      <c r="G34" s="110"/>
      <c r="H34" s="110"/>
      <c r="I34" s="110"/>
    </row>
    <row r="35" spans="1:9" x14ac:dyDescent="0.2">
      <c r="A35" s="86" t="s">
        <v>24</v>
      </c>
      <c r="B35" s="87"/>
      <c r="C35" s="97"/>
      <c r="D35" s="69"/>
      <c r="E35" s="69">
        <v>0</v>
      </c>
      <c r="F35" s="68">
        <v>0</v>
      </c>
      <c r="G35" s="110"/>
      <c r="H35" s="110"/>
      <c r="I35" s="110"/>
    </row>
    <row r="36" spans="1:9" x14ac:dyDescent="0.2">
      <c r="A36" s="95"/>
      <c r="B36" s="96"/>
      <c r="C36" s="97"/>
      <c r="D36" s="69"/>
      <c r="E36" s="69"/>
      <c r="F36" s="68"/>
      <c r="G36" s="68"/>
      <c r="H36" s="68"/>
      <c r="I36" s="68"/>
    </row>
    <row r="37" spans="1:9" x14ac:dyDescent="0.2">
      <c r="A37" s="86" t="s">
        <v>25</v>
      </c>
      <c r="B37" s="98"/>
      <c r="C37" s="99">
        <f>C33-C35</f>
        <v>0</v>
      </c>
      <c r="D37" s="99">
        <f t="shared" ref="D37:I37" si="3">D33-D35</f>
        <v>0</v>
      </c>
      <c r="E37" s="99">
        <f t="shared" si="3"/>
        <v>0</v>
      </c>
      <c r="F37" s="100">
        <f t="shared" si="3"/>
        <v>6000000</v>
      </c>
      <c r="G37" s="100">
        <f t="shared" si="3"/>
        <v>6540430</v>
      </c>
      <c r="H37" s="100">
        <f t="shared" si="3"/>
        <v>7005361</v>
      </c>
      <c r="I37" s="100">
        <f t="shared" si="3"/>
        <v>7474192</v>
      </c>
    </row>
    <row r="38" spans="1:9" x14ac:dyDescent="0.2">
      <c r="A38" s="101"/>
      <c r="B38" s="101"/>
      <c r="C38" s="102"/>
      <c r="D38" s="102"/>
      <c r="E38" s="102"/>
      <c r="F38" s="102"/>
      <c r="G38" s="102"/>
      <c r="H38" s="102"/>
      <c r="I38" s="102"/>
    </row>
    <row r="39" spans="1:9" x14ac:dyDescent="0.2">
      <c r="A39" s="103" t="s">
        <v>26</v>
      </c>
      <c r="B39" s="79"/>
      <c r="C39" s="104"/>
      <c r="D39" s="104"/>
      <c r="E39" s="104"/>
      <c r="F39" s="104"/>
      <c r="G39" s="104"/>
      <c r="H39" s="104"/>
      <c r="I39" s="104"/>
    </row>
    <row r="40" spans="1:9" x14ac:dyDescent="0.2">
      <c r="A40" s="105" t="s">
        <v>33</v>
      </c>
      <c r="B40" s="96"/>
      <c r="C40" s="69"/>
      <c r="D40" s="69"/>
      <c r="E40" s="69"/>
      <c r="F40" s="69"/>
      <c r="G40" s="69"/>
      <c r="H40" s="69"/>
      <c r="I40" s="69"/>
    </row>
    <row r="41" spans="1:9" x14ac:dyDescent="0.2">
      <c r="A41" s="86"/>
      <c r="B41" s="87"/>
      <c r="C41" s="68"/>
      <c r="D41" s="68"/>
      <c r="E41" s="68"/>
      <c r="F41" s="68"/>
      <c r="G41" s="68"/>
      <c r="H41" s="68"/>
      <c r="I41" s="68"/>
    </row>
    <row r="42" spans="1:9" x14ac:dyDescent="0.2">
      <c r="A42" s="86" t="s">
        <v>6</v>
      </c>
      <c r="B42" s="87"/>
      <c r="C42" s="68"/>
      <c r="D42" s="68"/>
      <c r="E42" s="68"/>
      <c r="F42" s="68"/>
      <c r="G42" s="68"/>
      <c r="H42" s="68"/>
      <c r="I42" s="68"/>
    </row>
    <row r="43" spans="1:9" x14ac:dyDescent="0.2">
      <c r="A43" s="86"/>
      <c r="B43" s="87"/>
      <c r="C43" s="68"/>
      <c r="D43" s="68"/>
      <c r="E43" s="68"/>
      <c r="F43" s="68"/>
      <c r="G43" s="68"/>
      <c r="H43" s="68"/>
      <c r="I43" s="68"/>
    </row>
    <row r="44" spans="1:9" x14ac:dyDescent="0.2">
      <c r="A44" s="106" t="s">
        <v>8</v>
      </c>
      <c r="B44" s="98"/>
      <c r="C44" s="68"/>
      <c r="D44" s="68"/>
      <c r="E44" s="68"/>
      <c r="F44" s="68"/>
      <c r="G44" s="68"/>
      <c r="H44" s="68"/>
      <c r="I44" s="68"/>
    </row>
    <row r="45" spans="1:9" x14ac:dyDescent="0.2">
      <c r="A45" s="107" t="s">
        <v>9</v>
      </c>
      <c r="B45" s="108"/>
      <c r="C45" s="68"/>
      <c r="D45" s="68"/>
      <c r="E45" s="68"/>
      <c r="F45" s="68"/>
      <c r="G45" s="68"/>
      <c r="H45" s="68"/>
      <c r="I45" s="68"/>
    </row>
    <row r="46" spans="1:9" x14ac:dyDescent="0.2">
      <c r="A46" s="48"/>
      <c r="B46" s="48"/>
      <c r="C46" s="48"/>
      <c r="D46" s="48"/>
      <c r="E46" s="48"/>
      <c r="F46" s="48"/>
      <c r="G46" s="48"/>
      <c r="H46" s="48"/>
      <c r="I46" s="48"/>
    </row>
  </sheetData>
  <sheetProtection selectLockedCells="1"/>
  <mergeCells count="5">
    <mergeCell ref="A9:I9"/>
    <mergeCell ref="A11:I11"/>
    <mergeCell ref="A13:I13"/>
    <mergeCell ref="A17:I17"/>
    <mergeCell ref="A18:I18"/>
  </mergeCells>
  <printOptions horizontalCentered="1"/>
  <pageMargins left="0.75" right="0.75" top="0.6" bottom="0.55000000000000004" header="0.28000000000000003" footer="0.16"/>
  <pageSetup scale="90"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
  <sheetViews>
    <sheetView workbookViewId="0">
      <selection activeCell="B25" sqref="B25"/>
    </sheetView>
  </sheetViews>
  <sheetFormatPr defaultRowHeight="12.75" x14ac:dyDescent="0.2"/>
  <cols>
    <col min="8" max="8" width="14" customWidth="1"/>
    <col min="11" max="11" width="12.28515625" customWidth="1"/>
    <col min="13" max="13" width="10.140625" customWidth="1"/>
  </cols>
  <sheetData>
    <row r="1" spans="1:13" ht="30" x14ac:dyDescent="0.2">
      <c r="A1" s="71" t="s">
        <v>252</v>
      </c>
      <c r="B1" s="71" t="s">
        <v>253</v>
      </c>
      <c r="C1" s="71" t="s">
        <v>254</v>
      </c>
      <c r="D1" s="71" t="s">
        <v>255</v>
      </c>
      <c r="E1" s="71" t="s">
        <v>256</v>
      </c>
      <c r="F1" s="71" t="s">
        <v>257</v>
      </c>
      <c r="G1" s="71" t="s">
        <v>258</v>
      </c>
      <c r="H1" s="72" t="s">
        <v>259</v>
      </c>
      <c r="I1" s="71" t="s">
        <v>260</v>
      </c>
      <c r="J1" s="71" t="s">
        <v>261</v>
      </c>
      <c r="K1" s="71" t="s">
        <v>262</v>
      </c>
      <c r="L1" s="71" t="s">
        <v>263</v>
      </c>
      <c r="M1" s="71" t="s">
        <v>264</v>
      </c>
    </row>
    <row r="2" spans="1:13" x14ac:dyDescent="0.2">
      <c r="A2" s="73" t="s">
        <v>320</v>
      </c>
      <c r="B2" s="73" t="s">
        <v>266</v>
      </c>
      <c r="C2" s="73">
        <v>2</v>
      </c>
      <c r="D2" s="73" t="s">
        <v>267</v>
      </c>
      <c r="E2" s="73">
        <v>2017</v>
      </c>
      <c r="F2" s="73">
        <v>375</v>
      </c>
      <c r="G2" s="73" t="s">
        <v>308</v>
      </c>
      <c r="H2" s="74">
        <v>1500000</v>
      </c>
      <c r="I2" s="73" t="s">
        <v>269</v>
      </c>
      <c r="J2" s="73">
        <v>971</v>
      </c>
      <c r="L2" s="73" t="s">
        <v>387</v>
      </c>
      <c r="M2" s="75">
        <v>42867</v>
      </c>
    </row>
    <row r="3" spans="1:13" x14ac:dyDescent="0.2">
      <c r="A3" s="73" t="s">
        <v>320</v>
      </c>
      <c r="B3" s="73" t="s">
        <v>266</v>
      </c>
      <c r="C3" s="73">
        <v>2</v>
      </c>
      <c r="D3" s="73" t="s">
        <v>267</v>
      </c>
      <c r="E3" s="73">
        <v>2017</v>
      </c>
      <c r="F3" s="73">
        <v>375</v>
      </c>
      <c r="G3" s="73" t="s">
        <v>308</v>
      </c>
      <c r="H3" s="74">
        <v>1125000</v>
      </c>
      <c r="I3" s="73" t="s">
        <v>269</v>
      </c>
      <c r="J3" s="73">
        <v>971</v>
      </c>
      <c r="L3" s="73" t="s">
        <v>387</v>
      </c>
      <c r="M3" s="75">
        <v>42867</v>
      </c>
    </row>
    <row r="4" spans="1:13" x14ac:dyDescent="0.2">
      <c r="A4" s="73" t="s">
        <v>320</v>
      </c>
      <c r="B4" s="73" t="s">
        <v>266</v>
      </c>
      <c r="C4" s="73">
        <v>2</v>
      </c>
      <c r="D4" s="73" t="s">
        <v>267</v>
      </c>
      <c r="E4" s="73">
        <v>2017</v>
      </c>
      <c r="F4" s="73">
        <v>375</v>
      </c>
      <c r="G4" s="73" t="s">
        <v>308</v>
      </c>
      <c r="H4" s="74">
        <v>1500000</v>
      </c>
      <c r="I4" s="73" t="s">
        <v>269</v>
      </c>
      <c r="J4" s="73">
        <v>971</v>
      </c>
      <c r="L4" s="73" t="s">
        <v>388</v>
      </c>
      <c r="M4" s="75">
        <v>42913</v>
      </c>
    </row>
    <row r="5" spans="1:13" x14ac:dyDescent="0.2">
      <c r="A5" s="73" t="s">
        <v>320</v>
      </c>
      <c r="B5" s="73" t="s">
        <v>266</v>
      </c>
      <c r="C5" s="73">
        <v>2</v>
      </c>
      <c r="D5" s="73" t="s">
        <v>267</v>
      </c>
      <c r="E5" s="73">
        <v>2017</v>
      </c>
      <c r="F5" s="73">
        <v>375</v>
      </c>
      <c r="G5" s="73" t="s">
        <v>308</v>
      </c>
      <c r="H5" s="74">
        <v>-1500000</v>
      </c>
      <c r="I5" s="73" t="s">
        <v>269</v>
      </c>
      <c r="J5" s="73">
        <v>971</v>
      </c>
      <c r="L5" s="73" t="s">
        <v>389</v>
      </c>
      <c r="M5" s="75">
        <v>42916</v>
      </c>
    </row>
    <row r="6" spans="1:13" ht="13.5" thickBot="1" x14ac:dyDescent="0.25">
      <c r="A6" s="73"/>
      <c r="B6" s="73"/>
      <c r="C6" s="73"/>
      <c r="D6" s="73"/>
      <c r="E6" s="73"/>
      <c r="F6" s="73"/>
      <c r="G6" s="73"/>
      <c r="H6" s="76">
        <f>SUM(H2:H5)</f>
        <v>2625000</v>
      </c>
      <c r="I6" s="73"/>
      <c r="J6" s="73"/>
      <c r="L6" s="73"/>
      <c r="M6" s="75"/>
    </row>
  </sheetData>
  <printOptions gridLines="1"/>
  <pageMargins left="0.75" right="0.75" top="1" bottom="1" header="0.5" footer="0.5"/>
  <pageSetup scale="96"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
  <sheetViews>
    <sheetView workbookViewId="0">
      <selection activeCell="B25" sqref="B25"/>
    </sheetView>
  </sheetViews>
  <sheetFormatPr defaultRowHeight="12.75" x14ac:dyDescent="0.2"/>
  <cols>
    <col min="8" max="8" width="12.85546875" customWidth="1"/>
    <col min="11" max="11" width="21.5703125" customWidth="1"/>
    <col min="13" max="13" width="10.140625" customWidth="1"/>
  </cols>
  <sheetData>
    <row r="1" spans="1:13" ht="30" x14ac:dyDescent="0.2">
      <c r="A1" s="71" t="s">
        <v>252</v>
      </c>
      <c r="B1" s="71" t="s">
        <v>253</v>
      </c>
      <c r="C1" s="71" t="s">
        <v>254</v>
      </c>
      <c r="D1" s="71" t="s">
        <v>255</v>
      </c>
      <c r="E1" s="71" t="s">
        <v>256</v>
      </c>
      <c r="F1" s="71" t="s">
        <v>257</v>
      </c>
      <c r="G1" s="71" t="s">
        <v>258</v>
      </c>
      <c r="H1" s="72" t="s">
        <v>259</v>
      </c>
      <c r="I1" s="71" t="s">
        <v>260</v>
      </c>
      <c r="J1" s="71" t="s">
        <v>261</v>
      </c>
      <c r="K1" s="71" t="s">
        <v>262</v>
      </c>
      <c r="L1" s="71" t="s">
        <v>263</v>
      </c>
      <c r="M1" s="71" t="s">
        <v>264</v>
      </c>
    </row>
    <row r="3" spans="1:13" x14ac:dyDescent="0.2">
      <c r="A3" s="73" t="s">
        <v>307</v>
      </c>
      <c r="B3" s="73" t="s">
        <v>266</v>
      </c>
      <c r="C3" s="73">
        <v>2</v>
      </c>
      <c r="D3" s="73" t="s">
        <v>267</v>
      </c>
      <c r="E3" s="73">
        <v>2017</v>
      </c>
      <c r="F3" s="73">
        <v>303</v>
      </c>
      <c r="G3" s="73" t="s">
        <v>308</v>
      </c>
      <c r="H3" s="74">
        <v>-1616</v>
      </c>
      <c r="I3" s="73" t="s">
        <v>269</v>
      </c>
      <c r="J3" s="73">
        <v>972</v>
      </c>
      <c r="K3" t="s">
        <v>309</v>
      </c>
      <c r="L3" s="73" t="s">
        <v>274</v>
      </c>
      <c r="M3" s="75">
        <v>42741</v>
      </c>
    </row>
    <row r="4" spans="1:13" x14ac:dyDescent="0.2">
      <c r="A4" s="73" t="s">
        <v>307</v>
      </c>
      <c r="B4" s="73" t="s">
        <v>266</v>
      </c>
      <c r="C4" s="73">
        <v>2</v>
      </c>
      <c r="D4" s="73" t="s">
        <v>267</v>
      </c>
      <c r="E4" s="73">
        <v>2017</v>
      </c>
      <c r="F4" s="73">
        <v>303</v>
      </c>
      <c r="G4" s="73" t="s">
        <v>308</v>
      </c>
      <c r="H4" s="74">
        <v>354958</v>
      </c>
      <c r="I4" s="73" t="s">
        <v>269</v>
      </c>
      <c r="J4" s="73">
        <v>971</v>
      </c>
      <c r="L4" s="73" t="s">
        <v>310</v>
      </c>
      <c r="M4" s="75">
        <v>42747</v>
      </c>
    </row>
    <row r="5" spans="1:13" x14ac:dyDescent="0.2">
      <c r="A5" s="73" t="s">
        <v>307</v>
      </c>
      <c r="B5" s="73" t="s">
        <v>266</v>
      </c>
      <c r="C5" s="73">
        <v>2</v>
      </c>
      <c r="D5" s="73" t="s">
        <v>267</v>
      </c>
      <c r="E5" s="73">
        <v>2017</v>
      </c>
      <c r="F5" s="73">
        <v>303</v>
      </c>
      <c r="G5" s="73" t="s">
        <v>308</v>
      </c>
      <c r="H5" s="74">
        <v>-800000</v>
      </c>
      <c r="I5" s="73" t="s">
        <v>269</v>
      </c>
      <c r="J5" s="73">
        <v>972</v>
      </c>
      <c r="L5" s="73" t="s">
        <v>311</v>
      </c>
      <c r="M5" s="75">
        <v>42860</v>
      </c>
    </row>
    <row r="6" spans="1:13" x14ac:dyDescent="0.2">
      <c r="A6" s="73" t="s">
        <v>307</v>
      </c>
      <c r="B6" s="73" t="s">
        <v>266</v>
      </c>
      <c r="C6" s="73">
        <v>2</v>
      </c>
      <c r="D6" s="73" t="s">
        <v>267</v>
      </c>
      <c r="E6" s="73">
        <v>2017</v>
      </c>
      <c r="F6" s="73">
        <v>303</v>
      </c>
      <c r="G6" s="73" t="s">
        <v>308</v>
      </c>
      <c r="H6" s="74">
        <v>354958</v>
      </c>
      <c r="I6" s="73" t="s">
        <v>269</v>
      </c>
      <c r="J6" s="73">
        <v>971</v>
      </c>
      <c r="L6" s="73" t="s">
        <v>312</v>
      </c>
      <c r="M6" s="75">
        <v>42625</v>
      </c>
    </row>
    <row r="7" spans="1:13" x14ac:dyDescent="0.2">
      <c r="A7" s="73" t="s">
        <v>307</v>
      </c>
      <c r="B7" s="73" t="s">
        <v>266</v>
      </c>
      <c r="C7" s="73">
        <v>2</v>
      </c>
      <c r="D7" s="73" t="s">
        <v>267</v>
      </c>
      <c r="E7" s="73">
        <v>2017</v>
      </c>
      <c r="F7" s="73">
        <v>303</v>
      </c>
      <c r="G7" s="73" t="s">
        <v>308</v>
      </c>
      <c r="H7" s="74">
        <v>-101588</v>
      </c>
      <c r="I7" s="73" t="s">
        <v>269</v>
      </c>
      <c r="J7" s="73">
        <v>972</v>
      </c>
      <c r="L7" s="73" t="s">
        <v>313</v>
      </c>
      <c r="M7" s="75">
        <v>42625</v>
      </c>
    </row>
    <row r="8" spans="1:13" ht="13.5" thickBot="1" x14ac:dyDescent="0.25">
      <c r="A8" s="73"/>
      <c r="B8" s="73"/>
      <c r="C8" s="73"/>
      <c r="D8" s="73"/>
      <c r="E8" s="73"/>
      <c r="F8" s="73"/>
      <c r="G8" s="73"/>
      <c r="H8" s="76">
        <f>SUM(H3:H7)</f>
        <v>-193288</v>
      </c>
      <c r="I8" s="73"/>
      <c r="J8" s="73"/>
      <c r="K8" s="77">
        <v>193288</v>
      </c>
      <c r="L8" s="73"/>
      <c r="M8" s="75"/>
    </row>
  </sheetData>
  <printOptions gridLines="1"/>
  <pageMargins left="0.75" right="0.75" top="1" bottom="1" header="0.5" footer="0.5"/>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zoomScaleNormal="100" workbookViewId="0">
      <selection activeCell="B25" sqref="B25"/>
    </sheetView>
  </sheetViews>
  <sheetFormatPr defaultColWidth="9.140625" defaultRowHeight="12.75" x14ac:dyDescent="0.2"/>
  <cols>
    <col min="1" max="2" width="14.7109375" style="153" customWidth="1"/>
    <col min="3" max="8" width="14" style="153" customWidth="1"/>
    <col min="9" max="9" width="13.140625" style="153" customWidth="1"/>
    <col min="10" max="10" width="9.140625" style="153"/>
    <col min="11" max="11" width="36.85546875" style="153" customWidth="1"/>
    <col min="12" max="16384" width="9.140625" style="153"/>
  </cols>
  <sheetData>
    <row r="1" spans="1:10" x14ac:dyDescent="0.2">
      <c r="A1" s="152"/>
      <c r="B1" s="152"/>
      <c r="C1" s="152"/>
      <c r="D1" s="152"/>
      <c r="E1" s="152"/>
      <c r="F1" s="152"/>
      <c r="G1" s="152"/>
      <c r="H1" s="152"/>
      <c r="I1" s="152"/>
    </row>
    <row r="2" spans="1:10" x14ac:dyDescent="0.2">
      <c r="A2" s="40" t="s">
        <v>13</v>
      </c>
      <c r="B2" s="155" t="s">
        <v>38</v>
      </c>
      <c r="C2" s="155"/>
      <c r="D2" s="155"/>
      <c r="E2" s="176"/>
      <c r="F2" s="40"/>
      <c r="G2" s="177" t="s">
        <v>14</v>
      </c>
      <c r="H2" s="154" t="s">
        <v>391</v>
      </c>
      <c r="I2" s="155"/>
    </row>
    <row r="3" spans="1:10" x14ac:dyDescent="0.2">
      <c r="A3" s="40" t="s">
        <v>22</v>
      </c>
      <c r="B3" s="154" t="s">
        <v>392</v>
      </c>
      <c r="C3" s="155"/>
      <c r="D3" s="155"/>
      <c r="E3" s="176"/>
      <c r="F3" s="40"/>
      <c r="G3" s="177" t="s">
        <v>15</v>
      </c>
      <c r="H3" s="156" t="s">
        <v>393</v>
      </c>
      <c r="I3" s="157"/>
    </row>
    <row r="4" spans="1:10" x14ac:dyDescent="0.2">
      <c r="A4" s="40" t="s">
        <v>16</v>
      </c>
      <c r="B4" s="155" t="s">
        <v>394</v>
      </c>
      <c r="C4" s="155"/>
      <c r="D4" s="155"/>
      <c r="E4" s="176"/>
      <c r="F4" s="40"/>
      <c r="G4" s="177" t="s">
        <v>18</v>
      </c>
      <c r="H4" s="155" t="s">
        <v>42</v>
      </c>
      <c r="I4" s="155"/>
    </row>
    <row r="5" spans="1:10" x14ac:dyDescent="0.2">
      <c r="A5" s="40" t="s">
        <v>17</v>
      </c>
      <c r="B5" s="155" t="s">
        <v>395</v>
      </c>
      <c r="C5" s="157"/>
      <c r="D5" s="157"/>
      <c r="E5" s="176"/>
      <c r="F5" s="40"/>
      <c r="G5" s="177" t="s">
        <v>19</v>
      </c>
      <c r="H5" s="157" t="s">
        <v>396</v>
      </c>
      <c r="I5" s="157"/>
    </row>
    <row r="6" spans="1:10" x14ac:dyDescent="0.2">
      <c r="A6" s="40"/>
      <c r="B6" s="40" t="s">
        <v>397</v>
      </c>
      <c r="C6" s="40"/>
      <c r="D6" s="40"/>
      <c r="E6" s="40"/>
      <c r="F6" s="40"/>
      <c r="G6" s="40"/>
      <c r="H6" s="40"/>
      <c r="I6" s="40"/>
    </row>
    <row r="7" spans="1:10" x14ac:dyDescent="0.2">
      <c r="A7" s="40"/>
      <c r="B7" s="40"/>
      <c r="C7" s="40"/>
      <c r="D7" s="40"/>
      <c r="E7" s="40"/>
      <c r="F7" s="40"/>
      <c r="G7" s="40"/>
      <c r="H7" s="40"/>
      <c r="I7" s="40"/>
    </row>
    <row r="8" spans="1:10" x14ac:dyDescent="0.2">
      <c r="A8" s="40" t="s">
        <v>20</v>
      </c>
      <c r="B8" s="40"/>
      <c r="C8" s="176"/>
      <c r="D8" s="176"/>
      <c r="E8" s="176"/>
      <c r="F8" s="176"/>
      <c r="G8" s="176"/>
      <c r="H8" s="176"/>
      <c r="I8" s="176"/>
    </row>
    <row r="9" spans="1:10" ht="21.75" customHeight="1" x14ac:dyDescent="0.2">
      <c r="A9" s="213" t="s">
        <v>398</v>
      </c>
      <c r="B9" s="213"/>
      <c r="C9" s="213"/>
      <c r="D9" s="213"/>
      <c r="E9" s="213"/>
      <c r="F9" s="213"/>
      <c r="G9" s="213"/>
      <c r="H9" s="213"/>
      <c r="I9" s="213"/>
      <c r="J9" s="150"/>
    </row>
    <row r="10" spans="1:10" x14ac:dyDescent="0.2">
      <c r="A10" s="40" t="s">
        <v>21</v>
      </c>
      <c r="B10" s="40"/>
      <c r="C10" s="176"/>
      <c r="D10" s="176"/>
      <c r="E10" s="176"/>
      <c r="F10" s="176"/>
      <c r="G10" s="176"/>
      <c r="H10" s="176"/>
      <c r="I10" s="176"/>
    </row>
    <row r="11" spans="1:10" ht="12.75" customHeight="1" x14ac:dyDescent="0.2">
      <c r="A11" s="214" t="s">
        <v>401</v>
      </c>
      <c r="B11" s="214"/>
      <c r="C11" s="214"/>
      <c r="D11" s="214"/>
      <c r="E11" s="214"/>
      <c r="F11" s="214"/>
      <c r="G11" s="214"/>
      <c r="H11" s="214"/>
      <c r="I11" s="214"/>
    </row>
    <row r="12" spans="1:10" x14ac:dyDescent="0.2">
      <c r="A12" s="40" t="s">
        <v>23</v>
      </c>
      <c r="B12" s="40"/>
      <c r="C12" s="176"/>
      <c r="D12" s="176"/>
      <c r="E12" s="176"/>
      <c r="F12" s="176"/>
      <c r="G12" s="176"/>
      <c r="H12" s="176"/>
      <c r="I12" s="176"/>
    </row>
    <row r="13" spans="1:10" x14ac:dyDescent="0.2">
      <c r="A13" s="215" t="s">
        <v>399</v>
      </c>
      <c r="B13" s="215"/>
      <c r="C13" s="215"/>
      <c r="D13" s="215"/>
      <c r="E13" s="215"/>
      <c r="F13" s="215"/>
      <c r="G13" s="215"/>
      <c r="H13" s="215"/>
      <c r="I13" s="215"/>
    </row>
    <row r="14" spans="1:10" x14ac:dyDescent="0.2">
      <c r="A14" s="178" t="s">
        <v>35</v>
      </c>
      <c r="B14" s="40"/>
      <c r="C14" s="176"/>
      <c r="D14" s="176"/>
      <c r="E14" s="176"/>
      <c r="F14" s="176"/>
      <c r="G14" s="176"/>
      <c r="H14" s="176"/>
      <c r="I14" s="176"/>
    </row>
    <row r="15" spans="1:10" x14ac:dyDescent="0.2">
      <c r="A15" s="40"/>
      <c r="B15" s="40"/>
      <c r="C15" s="176"/>
      <c r="D15" s="176"/>
      <c r="E15" s="176"/>
      <c r="F15" s="176"/>
      <c r="G15" s="176"/>
      <c r="H15" s="176"/>
      <c r="I15" s="176"/>
    </row>
    <row r="16" spans="1:10" x14ac:dyDescent="0.2">
      <c r="A16" s="178" t="s">
        <v>32</v>
      </c>
      <c r="B16" s="40"/>
      <c r="C16" s="176"/>
      <c r="D16" s="176"/>
      <c r="E16" s="176"/>
      <c r="F16" s="176"/>
      <c r="G16" s="176"/>
      <c r="H16" s="176"/>
      <c r="I16" s="176"/>
    </row>
    <row r="17" spans="1:11" x14ac:dyDescent="0.2">
      <c r="A17" s="179" t="s">
        <v>400</v>
      </c>
      <c r="B17" s="176"/>
      <c r="C17" s="176"/>
      <c r="D17" s="176"/>
      <c r="E17" s="176"/>
      <c r="F17" s="176"/>
      <c r="G17" s="176"/>
      <c r="H17" s="176"/>
      <c r="I17" s="176"/>
    </row>
    <row r="18" spans="1:11" x14ac:dyDescent="0.2">
      <c r="A18" s="216" t="s">
        <v>12</v>
      </c>
      <c r="B18" s="217"/>
      <c r="C18" s="217"/>
      <c r="D18" s="217"/>
      <c r="E18" s="217"/>
      <c r="F18" s="217"/>
      <c r="G18" s="217"/>
      <c r="H18" s="217"/>
      <c r="I18" s="218"/>
    </row>
    <row r="19" spans="1:11" x14ac:dyDescent="0.2">
      <c r="A19" s="54"/>
      <c r="B19" s="55"/>
      <c r="C19" s="158" t="s">
        <v>27</v>
      </c>
      <c r="D19" s="158" t="s">
        <v>28</v>
      </c>
      <c r="E19" s="158" t="s">
        <v>29</v>
      </c>
      <c r="F19" s="158" t="s">
        <v>30</v>
      </c>
      <c r="G19" s="158" t="s">
        <v>31</v>
      </c>
      <c r="H19" s="158" t="s">
        <v>34</v>
      </c>
      <c r="I19" s="158" t="s">
        <v>37</v>
      </c>
    </row>
    <row r="20" spans="1:11" x14ac:dyDescent="0.2">
      <c r="A20" s="54"/>
      <c r="B20" s="55"/>
      <c r="C20" s="159" t="s">
        <v>10</v>
      </c>
      <c r="D20" s="160" t="s">
        <v>10</v>
      </c>
      <c r="E20" s="161" t="s">
        <v>10</v>
      </c>
      <c r="F20" s="161" t="s">
        <v>10</v>
      </c>
      <c r="G20" s="161" t="s">
        <v>11</v>
      </c>
      <c r="H20" s="161" t="s">
        <v>11</v>
      </c>
      <c r="I20" s="161" t="s">
        <v>11</v>
      </c>
    </row>
    <row r="21" spans="1:11" x14ac:dyDescent="0.2">
      <c r="A21" s="54" t="s">
        <v>0</v>
      </c>
      <c r="B21" s="55"/>
      <c r="C21" s="13">
        <v>1800000</v>
      </c>
      <c r="D21" s="13">
        <v>2500000</v>
      </c>
      <c r="E21" s="13">
        <v>2500000</v>
      </c>
      <c r="F21" s="180">
        <v>2000000</v>
      </c>
      <c r="G21" s="41">
        <v>2000000</v>
      </c>
      <c r="H21" s="41">
        <v>2500000</v>
      </c>
      <c r="I21" s="41">
        <v>2500000</v>
      </c>
      <c r="J21" s="40"/>
      <c r="K21" s="162"/>
    </row>
    <row r="22" spans="1:11" x14ac:dyDescent="0.2">
      <c r="A22" s="54" t="s">
        <v>1</v>
      </c>
      <c r="B22" s="55"/>
      <c r="C22" s="13">
        <v>577089</v>
      </c>
      <c r="D22" s="13">
        <f t="shared" ref="D22:I22" si="0">C33</f>
        <v>220344</v>
      </c>
      <c r="E22" s="13">
        <f t="shared" si="0"/>
        <v>136287</v>
      </c>
      <c r="F22" s="13">
        <f t="shared" si="0"/>
        <v>74726</v>
      </c>
      <c r="G22" s="22">
        <f t="shared" si="0"/>
        <v>982776</v>
      </c>
      <c r="H22" s="22">
        <f t="shared" si="0"/>
        <v>1261914</v>
      </c>
      <c r="I22" s="22">
        <f t="shared" si="0"/>
        <v>1357217</v>
      </c>
    </row>
    <row r="23" spans="1:11" x14ac:dyDescent="0.2">
      <c r="A23" s="54" t="s">
        <v>2</v>
      </c>
      <c r="B23" s="55"/>
      <c r="C23" s="13">
        <v>1298</v>
      </c>
      <c r="D23" s="13">
        <v>780</v>
      </c>
      <c r="E23" s="13">
        <v>281</v>
      </c>
      <c r="F23" s="56">
        <v>2004878</v>
      </c>
      <c r="G23" s="41">
        <v>4878</v>
      </c>
      <c r="H23" s="41">
        <v>5000</v>
      </c>
      <c r="I23" s="41">
        <v>5000</v>
      </c>
    </row>
    <row r="24" spans="1:11" x14ac:dyDescent="0.2">
      <c r="A24" s="54" t="s">
        <v>3</v>
      </c>
      <c r="B24" s="55"/>
      <c r="C24" s="13">
        <v>358043</v>
      </c>
      <c r="D24" s="13">
        <v>84837</v>
      </c>
      <c r="E24" s="12">
        <v>61842</v>
      </c>
      <c r="F24" s="163">
        <v>1096828</v>
      </c>
      <c r="G24" s="41">
        <v>1625740</v>
      </c>
      <c r="H24" s="41">
        <v>1809697</v>
      </c>
      <c r="I24" s="41">
        <v>1809697</v>
      </c>
    </row>
    <row r="25" spans="1:11" x14ac:dyDescent="0.2">
      <c r="A25" s="54"/>
      <c r="B25" s="55"/>
      <c r="C25" s="163"/>
      <c r="D25" s="56"/>
      <c r="E25" s="56"/>
      <c r="F25" s="56"/>
      <c r="G25" s="41"/>
      <c r="H25" s="41"/>
      <c r="I25" s="41"/>
    </row>
    <row r="26" spans="1:11" x14ac:dyDescent="0.2">
      <c r="A26" s="164" t="s">
        <v>4</v>
      </c>
      <c r="B26" s="157"/>
      <c r="C26" s="165"/>
      <c r="D26" s="165"/>
      <c r="E26" s="165"/>
      <c r="F26" s="165"/>
      <c r="G26" s="165"/>
      <c r="H26" s="165"/>
      <c r="I26" s="166"/>
    </row>
    <row r="27" spans="1:11" x14ac:dyDescent="0.2">
      <c r="A27" s="167" t="s">
        <v>36</v>
      </c>
      <c r="B27" s="168"/>
      <c r="C27" s="166"/>
      <c r="D27" s="169"/>
      <c r="E27" s="165"/>
      <c r="F27" s="165"/>
      <c r="G27" s="165"/>
      <c r="H27" s="165"/>
      <c r="I27" s="166"/>
    </row>
    <row r="28" spans="1:11" x14ac:dyDescent="0.2">
      <c r="A28" s="170"/>
      <c r="B28" s="171"/>
      <c r="C28" s="166"/>
      <c r="D28" s="41"/>
      <c r="E28" s="41"/>
      <c r="F28" s="41"/>
      <c r="G28" s="41">
        <v>1900000</v>
      </c>
      <c r="H28" s="41">
        <v>1900000</v>
      </c>
      <c r="I28" s="41">
        <v>1900000</v>
      </c>
    </row>
    <row r="29" spans="1:11" x14ac:dyDescent="0.2">
      <c r="A29" s="170"/>
      <c r="B29" s="171"/>
      <c r="C29" s="166"/>
      <c r="D29" s="41"/>
      <c r="E29" s="41"/>
      <c r="F29" s="41"/>
      <c r="G29" s="41"/>
      <c r="H29" s="41"/>
      <c r="I29" s="41"/>
    </row>
    <row r="30" spans="1:11" x14ac:dyDescent="0.2">
      <c r="A30" s="170"/>
      <c r="B30" s="171"/>
      <c r="C30" s="166"/>
      <c r="D30" s="41"/>
      <c r="E30" s="41"/>
      <c r="F30" s="41"/>
      <c r="G30" s="41"/>
      <c r="H30" s="41"/>
      <c r="I30" s="41"/>
    </row>
    <row r="31" spans="1:11" x14ac:dyDescent="0.2">
      <c r="A31" s="164" t="s">
        <v>5</v>
      </c>
      <c r="B31" s="168"/>
      <c r="C31" s="166">
        <f t="shared" ref="C31:I31" si="1">SUM(C28:C30)</f>
        <v>0</v>
      </c>
      <c r="D31" s="166">
        <f t="shared" si="1"/>
        <v>0</v>
      </c>
      <c r="E31" s="166">
        <f t="shared" si="1"/>
        <v>0</v>
      </c>
      <c r="F31" s="166">
        <f t="shared" si="1"/>
        <v>0</v>
      </c>
      <c r="G31" s="166">
        <f t="shared" si="1"/>
        <v>1900000</v>
      </c>
      <c r="H31" s="166">
        <f t="shared" si="1"/>
        <v>1900000</v>
      </c>
      <c r="I31" s="166">
        <f t="shared" si="1"/>
        <v>1900000</v>
      </c>
    </row>
    <row r="32" spans="1:11" x14ac:dyDescent="0.2">
      <c r="A32" s="54"/>
      <c r="B32" s="55"/>
      <c r="C32" s="163"/>
      <c r="D32" s="56"/>
      <c r="E32" s="56"/>
      <c r="F32" s="56"/>
      <c r="G32" s="41"/>
      <c r="H32" s="41"/>
      <c r="I32" s="41"/>
    </row>
    <row r="33" spans="1:9" x14ac:dyDescent="0.2">
      <c r="A33" s="54" t="s">
        <v>7</v>
      </c>
      <c r="B33" s="55"/>
      <c r="C33" s="163">
        <f>+C22+C23-C24+C31</f>
        <v>220344</v>
      </c>
      <c r="D33" s="163">
        <f t="shared" ref="D33:I33" si="2">+D22+D23-D24+D31</f>
        <v>136287</v>
      </c>
      <c r="E33" s="163">
        <f>+E22+E23-E24+E31</f>
        <v>74726</v>
      </c>
      <c r="F33" s="163">
        <f t="shared" si="2"/>
        <v>982776</v>
      </c>
      <c r="G33" s="166">
        <f>+G22+G23-G24+G31</f>
        <v>1261914</v>
      </c>
      <c r="H33" s="166">
        <f>+H22+H23-H24+H31</f>
        <v>1357217</v>
      </c>
      <c r="I33" s="166">
        <f t="shared" si="2"/>
        <v>1452520</v>
      </c>
    </row>
    <row r="34" spans="1:9" x14ac:dyDescent="0.2">
      <c r="A34" s="172"/>
      <c r="B34" s="57"/>
      <c r="C34" s="173"/>
      <c r="D34" s="58"/>
      <c r="E34" s="58"/>
      <c r="F34" s="56"/>
      <c r="G34" s="41"/>
      <c r="H34" s="41"/>
      <c r="I34" s="41"/>
    </row>
    <row r="35" spans="1:9" x14ac:dyDescent="0.2">
      <c r="A35" s="54" t="s">
        <v>24</v>
      </c>
      <c r="B35" s="55"/>
      <c r="C35" s="173">
        <v>94442</v>
      </c>
      <c r="D35" s="15">
        <v>31343</v>
      </c>
      <c r="E35" s="13">
        <f>17799+8561</f>
        <v>26360</v>
      </c>
      <c r="F35" s="56">
        <v>416043</v>
      </c>
      <c r="G35" s="41">
        <v>600000</v>
      </c>
      <c r="H35" s="41">
        <v>600000</v>
      </c>
      <c r="I35" s="41">
        <v>600000</v>
      </c>
    </row>
    <row r="36" spans="1:9" x14ac:dyDescent="0.2">
      <c r="A36" s="172"/>
      <c r="B36" s="57"/>
      <c r="C36" s="173"/>
      <c r="D36" s="58"/>
      <c r="E36" s="58"/>
      <c r="F36" s="56"/>
      <c r="G36" s="56"/>
      <c r="H36" s="56"/>
      <c r="I36" s="56"/>
    </row>
    <row r="37" spans="1:9" x14ac:dyDescent="0.2">
      <c r="A37" s="54" t="s">
        <v>25</v>
      </c>
      <c r="B37" s="59"/>
      <c r="C37" s="174">
        <f>C33-C35</f>
        <v>125902</v>
      </c>
      <c r="D37" s="174">
        <f t="shared" ref="D37:I37" si="3">D33-D35</f>
        <v>104944</v>
      </c>
      <c r="E37" s="174">
        <f t="shared" si="3"/>
        <v>48366</v>
      </c>
      <c r="F37" s="175">
        <f t="shared" si="3"/>
        <v>566733</v>
      </c>
      <c r="G37" s="175">
        <f t="shared" si="3"/>
        <v>661914</v>
      </c>
      <c r="H37" s="175">
        <f t="shared" si="3"/>
        <v>757217</v>
      </c>
      <c r="I37" s="175">
        <f t="shared" si="3"/>
        <v>852520</v>
      </c>
    </row>
    <row r="38" spans="1:9" x14ac:dyDescent="0.2">
      <c r="A38" s="60"/>
      <c r="B38" s="60"/>
      <c r="C38" s="61"/>
      <c r="D38" s="61"/>
      <c r="E38" s="61"/>
      <c r="F38" s="61"/>
      <c r="G38" s="61"/>
      <c r="H38" s="61"/>
      <c r="I38" s="61"/>
    </row>
    <row r="39" spans="1:9" x14ac:dyDescent="0.2">
      <c r="A39" s="62" t="s">
        <v>26</v>
      </c>
      <c r="B39" s="49"/>
      <c r="C39" s="43"/>
      <c r="D39" s="43"/>
      <c r="E39" s="63"/>
      <c r="F39" s="63"/>
      <c r="G39" s="63"/>
      <c r="H39" s="63"/>
      <c r="I39" s="63"/>
    </row>
    <row r="40" spans="1:9" x14ac:dyDescent="0.2">
      <c r="A40" s="64" t="s">
        <v>33</v>
      </c>
      <c r="B40" s="57"/>
      <c r="C40" s="42"/>
      <c r="D40" s="42"/>
      <c r="E40" s="58"/>
      <c r="F40" s="58"/>
      <c r="G40" s="58"/>
      <c r="H40" s="58"/>
      <c r="I40" s="58"/>
    </row>
    <row r="41" spans="1:9" x14ac:dyDescent="0.2">
      <c r="A41" s="54"/>
      <c r="B41" s="55"/>
      <c r="C41" s="56"/>
      <c r="D41" s="56"/>
      <c r="E41" s="56"/>
      <c r="F41" s="56"/>
      <c r="G41" s="56"/>
      <c r="H41" s="56"/>
      <c r="I41" s="56"/>
    </row>
    <row r="42" spans="1:9" x14ac:dyDescent="0.2">
      <c r="A42" s="54" t="s">
        <v>6</v>
      </c>
      <c r="B42" s="55"/>
      <c r="C42" s="41"/>
      <c r="D42" s="41"/>
      <c r="E42" s="56"/>
      <c r="F42" s="56"/>
      <c r="G42" s="56"/>
      <c r="H42" s="56"/>
      <c r="I42" s="56"/>
    </row>
    <row r="43" spans="1:9" x14ac:dyDescent="0.2">
      <c r="A43" s="54"/>
      <c r="B43" s="55"/>
      <c r="C43" s="41"/>
      <c r="D43" s="41"/>
      <c r="E43" s="56"/>
      <c r="F43" s="56"/>
      <c r="G43" s="56"/>
      <c r="H43" s="56"/>
      <c r="I43" s="56"/>
    </row>
    <row r="44" spans="1:9" x14ac:dyDescent="0.2">
      <c r="A44" s="65" t="s">
        <v>8</v>
      </c>
      <c r="B44" s="59"/>
      <c r="C44" s="41"/>
      <c r="D44" s="41"/>
      <c r="E44" s="56"/>
      <c r="F44" s="56"/>
      <c r="G44" s="56"/>
      <c r="H44" s="56"/>
      <c r="I44" s="56"/>
    </row>
    <row r="45" spans="1:9" x14ac:dyDescent="0.2">
      <c r="A45" s="66" t="s">
        <v>9</v>
      </c>
      <c r="B45" s="67"/>
      <c r="C45" s="41"/>
      <c r="D45" s="41"/>
      <c r="E45" s="56"/>
      <c r="F45" s="56"/>
      <c r="G45" s="56"/>
      <c r="H45" s="56"/>
      <c r="I45" s="56"/>
    </row>
  </sheetData>
  <sheetProtection selectLockedCells="1"/>
  <mergeCells count="4">
    <mergeCell ref="A9:I9"/>
    <mergeCell ref="A11:I11"/>
    <mergeCell ref="A13:I13"/>
    <mergeCell ref="A18:I18"/>
  </mergeCells>
  <printOptions horizontalCentered="1"/>
  <pageMargins left="0.75" right="0.75" top="0.6" bottom="0.55000000000000004" header="0.28000000000000003" footer="0.16"/>
  <pageSetup scale="89"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zoomScaleNormal="100" workbookViewId="0">
      <selection activeCell="B25" sqref="B25"/>
    </sheetView>
  </sheetViews>
  <sheetFormatPr defaultRowHeight="12.75" x14ac:dyDescent="0.2"/>
  <cols>
    <col min="1" max="2" width="14.7109375" customWidth="1"/>
    <col min="3" max="8" width="14" customWidth="1"/>
    <col min="9" max="9" width="13.140625" customWidth="1"/>
  </cols>
  <sheetData>
    <row r="1" spans="1:9" x14ac:dyDescent="0.2">
      <c r="A1" s="48"/>
      <c r="B1" s="48"/>
      <c r="C1" s="48"/>
      <c r="D1" s="48"/>
      <c r="E1" s="48"/>
      <c r="F1" s="48"/>
      <c r="G1" s="48"/>
      <c r="H1" s="48"/>
      <c r="I1" s="48"/>
    </row>
    <row r="2" spans="1:9" x14ac:dyDescent="0.2">
      <c r="A2" s="48" t="s">
        <v>13</v>
      </c>
      <c r="B2" s="46" t="s">
        <v>38</v>
      </c>
      <c r="C2" s="79"/>
      <c r="D2" s="79"/>
      <c r="E2" s="80"/>
      <c r="F2" s="48"/>
      <c r="G2" s="81" t="s">
        <v>14</v>
      </c>
      <c r="H2" s="46" t="s">
        <v>216</v>
      </c>
      <c r="I2" s="79"/>
    </row>
    <row r="3" spans="1:9" x14ac:dyDescent="0.2">
      <c r="A3" s="48" t="s">
        <v>22</v>
      </c>
      <c r="B3" s="46" t="s">
        <v>208</v>
      </c>
      <c r="C3" s="79"/>
      <c r="D3" s="79"/>
      <c r="E3" s="80"/>
      <c r="F3" s="48"/>
      <c r="G3" s="81" t="s">
        <v>15</v>
      </c>
      <c r="H3" s="47" t="s">
        <v>217</v>
      </c>
      <c r="I3" s="82"/>
    </row>
    <row r="4" spans="1:9" x14ac:dyDescent="0.2">
      <c r="A4" s="48" t="s">
        <v>16</v>
      </c>
      <c r="B4" s="46" t="s">
        <v>218</v>
      </c>
      <c r="C4" s="79"/>
      <c r="D4" s="79"/>
      <c r="E4" s="80"/>
      <c r="F4" s="48"/>
      <c r="G4" s="81" t="s">
        <v>18</v>
      </c>
      <c r="H4" s="46" t="s">
        <v>42</v>
      </c>
      <c r="I4" s="79"/>
    </row>
    <row r="5" spans="1:9" x14ac:dyDescent="0.2">
      <c r="A5" s="48" t="s">
        <v>17</v>
      </c>
      <c r="B5" s="46" t="s">
        <v>219</v>
      </c>
      <c r="C5" s="82"/>
      <c r="D5" s="82"/>
      <c r="E5" s="80"/>
      <c r="F5" s="48"/>
      <c r="G5" s="81" t="s">
        <v>19</v>
      </c>
      <c r="H5" s="47" t="s">
        <v>220</v>
      </c>
      <c r="I5" s="82"/>
    </row>
    <row r="6" spans="1:9" x14ac:dyDescent="0.2">
      <c r="A6" s="48"/>
      <c r="B6" s="48"/>
      <c r="C6" s="48"/>
      <c r="D6" s="48"/>
      <c r="E6" s="48"/>
      <c r="F6" s="48"/>
      <c r="G6" s="48"/>
      <c r="H6" s="48"/>
      <c r="I6" s="48"/>
    </row>
    <row r="7" spans="1:9" x14ac:dyDescent="0.2">
      <c r="A7" s="48"/>
      <c r="B7" s="48"/>
      <c r="C7" s="48"/>
      <c r="D7" s="48"/>
      <c r="E7" s="48"/>
      <c r="F7" s="48"/>
      <c r="G7" s="48"/>
      <c r="H7" s="48"/>
      <c r="I7" s="48"/>
    </row>
    <row r="8" spans="1:9" x14ac:dyDescent="0.2">
      <c r="A8" s="48" t="s">
        <v>20</v>
      </c>
      <c r="B8" s="48"/>
      <c r="C8" s="80"/>
      <c r="D8" s="80"/>
      <c r="E8" s="80"/>
      <c r="F8" s="80"/>
      <c r="G8" s="80"/>
      <c r="H8" s="80"/>
      <c r="I8" s="80"/>
    </row>
    <row r="9" spans="1:9" x14ac:dyDescent="0.2">
      <c r="A9" s="219" t="s">
        <v>50</v>
      </c>
      <c r="B9" s="219"/>
      <c r="C9" s="219"/>
      <c r="D9" s="219"/>
      <c r="E9" s="219"/>
      <c r="F9" s="219"/>
      <c r="G9" s="219"/>
      <c r="H9" s="219"/>
      <c r="I9" s="219"/>
    </row>
    <row r="10" spans="1:9" x14ac:dyDescent="0.2">
      <c r="A10" s="48"/>
      <c r="B10" s="48"/>
      <c r="C10" s="80"/>
      <c r="D10" s="80"/>
      <c r="E10" s="80"/>
      <c r="F10" s="80"/>
      <c r="G10" s="80"/>
      <c r="H10" s="80"/>
      <c r="I10" s="80"/>
    </row>
    <row r="11" spans="1:9" x14ac:dyDescent="0.2">
      <c r="A11" s="48" t="s">
        <v>21</v>
      </c>
      <c r="B11" s="48"/>
      <c r="C11" s="80"/>
      <c r="D11" s="80"/>
      <c r="E11" s="80"/>
      <c r="F11" s="80"/>
      <c r="G11" s="80"/>
      <c r="H11" s="80"/>
      <c r="I11" s="80"/>
    </row>
    <row r="12" spans="1:9" x14ac:dyDescent="0.2">
      <c r="A12" s="220" t="s">
        <v>221</v>
      </c>
      <c r="B12" s="220"/>
      <c r="C12" s="220"/>
      <c r="D12" s="220"/>
      <c r="E12" s="220"/>
      <c r="F12" s="220"/>
      <c r="G12" s="220"/>
      <c r="H12" s="220"/>
      <c r="I12" s="220"/>
    </row>
    <row r="13" spans="1:9" x14ac:dyDescent="0.2">
      <c r="A13" s="83"/>
      <c r="B13" s="48"/>
      <c r="C13" s="80"/>
      <c r="D13" s="80"/>
      <c r="E13" s="80"/>
      <c r="F13" s="80"/>
      <c r="G13" s="80"/>
      <c r="H13" s="80"/>
      <c r="I13" s="80"/>
    </row>
    <row r="14" spans="1:9" x14ac:dyDescent="0.2">
      <c r="A14" s="48" t="s">
        <v>23</v>
      </c>
      <c r="B14" s="48"/>
      <c r="C14" s="80"/>
      <c r="D14" s="80"/>
      <c r="E14" s="80"/>
      <c r="F14" s="80"/>
      <c r="G14" s="80"/>
      <c r="H14" s="80"/>
      <c r="I14" s="80"/>
    </row>
    <row r="15" spans="1:9" x14ac:dyDescent="0.2">
      <c r="A15" s="220" t="s">
        <v>222</v>
      </c>
      <c r="B15" s="220"/>
      <c r="C15" s="220"/>
      <c r="D15" s="220"/>
      <c r="E15" s="220"/>
      <c r="F15" s="220"/>
      <c r="G15" s="220"/>
      <c r="H15" s="220"/>
      <c r="I15" s="220"/>
    </row>
    <row r="16" spans="1:9" x14ac:dyDescent="0.2">
      <c r="A16" s="84"/>
      <c r="B16" s="48"/>
      <c r="C16" s="80"/>
      <c r="D16" s="80"/>
      <c r="E16" s="80"/>
      <c r="F16" s="80"/>
      <c r="G16" s="80"/>
      <c r="H16" s="80"/>
      <c r="I16" s="80"/>
    </row>
    <row r="17" spans="1:9" x14ac:dyDescent="0.2">
      <c r="A17" s="85" t="s">
        <v>35</v>
      </c>
      <c r="B17" s="48"/>
      <c r="C17" s="80"/>
      <c r="D17" s="80"/>
      <c r="E17" s="80"/>
      <c r="F17" s="80"/>
      <c r="G17" s="80"/>
      <c r="H17" s="80"/>
      <c r="I17" s="80"/>
    </row>
    <row r="18" spans="1:9" x14ac:dyDescent="0.2">
      <c r="A18" s="48"/>
      <c r="B18" s="48"/>
      <c r="C18" s="80"/>
      <c r="D18" s="80"/>
      <c r="E18" s="80"/>
      <c r="F18" s="80"/>
      <c r="G18" s="80"/>
      <c r="H18" s="80"/>
      <c r="I18" s="80"/>
    </row>
    <row r="19" spans="1:9" x14ac:dyDescent="0.2">
      <c r="A19" s="85" t="s">
        <v>32</v>
      </c>
      <c r="B19" s="48"/>
      <c r="C19" s="80"/>
      <c r="D19" s="80"/>
      <c r="E19" s="80"/>
      <c r="F19" s="80"/>
      <c r="G19" s="80"/>
      <c r="H19" s="80"/>
      <c r="I19" s="80"/>
    </row>
    <row r="20" spans="1:9" x14ac:dyDescent="0.2">
      <c r="A20" s="134" t="s">
        <v>223</v>
      </c>
      <c r="B20" s="80"/>
      <c r="C20" s="80"/>
      <c r="D20" s="80"/>
      <c r="E20" s="80"/>
      <c r="F20" s="80"/>
      <c r="G20" s="80"/>
      <c r="H20" s="80"/>
      <c r="I20" s="80"/>
    </row>
    <row r="21" spans="1:9" x14ac:dyDescent="0.2">
      <c r="A21" s="209" t="s">
        <v>12</v>
      </c>
      <c r="B21" s="210"/>
      <c r="C21" s="210"/>
      <c r="D21" s="210"/>
      <c r="E21" s="210"/>
      <c r="F21" s="210"/>
      <c r="G21" s="210"/>
      <c r="H21" s="210"/>
      <c r="I21" s="211"/>
    </row>
    <row r="22" spans="1:9" x14ac:dyDescent="0.2">
      <c r="A22" s="86"/>
      <c r="B22" s="87"/>
      <c r="C22" s="88" t="s">
        <v>27</v>
      </c>
      <c r="D22" s="88" t="s">
        <v>28</v>
      </c>
      <c r="E22" s="88" t="s">
        <v>29</v>
      </c>
      <c r="F22" s="88" t="s">
        <v>30</v>
      </c>
      <c r="G22" s="88" t="s">
        <v>31</v>
      </c>
      <c r="H22" s="88" t="s">
        <v>34</v>
      </c>
      <c r="I22" s="88" t="s">
        <v>37</v>
      </c>
    </row>
    <row r="23" spans="1:9" x14ac:dyDescent="0.2">
      <c r="A23" s="86"/>
      <c r="B23" s="87"/>
      <c r="C23" s="89" t="s">
        <v>10</v>
      </c>
      <c r="D23" s="90" t="s">
        <v>10</v>
      </c>
      <c r="E23" s="89" t="s">
        <v>10</v>
      </c>
      <c r="F23" s="89" t="s">
        <v>10</v>
      </c>
      <c r="G23" s="89" t="s">
        <v>11</v>
      </c>
      <c r="H23" s="89" t="s">
        <v>11</v>
      </c>
      <c r="I23" s="89" t="s">
        <v>11</v>
      </c>
    </row>
    <row r="24" spans="1:9" x14ac:dyDescent="0.2">
      <c r="A24" s="86" t="s">
        <v>0</v>
      </c>
      <c r="B24" s="87"/>
      <c r="C24" s="68">
        <v>1012912</v>
      </c>
      <c r="D24" s="94">
        <v>1207912</v>
      </c>
      <c r="E24" s="68">
        <v>1082471</v>
      </c>
      <c r="F24" s="68">
        <v>1098414</v>
      </c>
      <c r="G24" s="68">
        <v>1155431</v>
      </c>
      <c r="H24" s="68">
        <v>1155431</v>
      </c>
      <c r="I24" s="68">
        <v>1155431</v>
      </c>
    </row>
    <row r="25" spans="1:9" x14ac:dyDescent="0.2">
      <c r="A25" s="86" t="s">
        <v>1</v>
      </c>
      <c r="B25" s="87"/>
      <c r="C25" s="68">
        <v>442500</v>
      </c>
      <c r="D25" s="68">
        <f t="shared" ref="D25:I25" si="0">C36</f>
        <v>46226.349999999977</v>
      </c>
      <c r="E25" s="69">
        <f t="shared" si="0"/>
        <v>437150.35</v>
      </c>
      <c r="F25" s="69">
        <f t="shared" si="0"/>
        <v>119623.34999999998</v>
      </c>
      <c r="G25" s="69">
        <f t="shared" si="0"/>
        <v>160726.34999999998</v>
      </c>
      <c r="H25" s="69">
        <f t="shared" si="0"/>
        <v>196726.34999999998</v>
      </c>
      <c r="I25" s="69">
        <f t="shared" si="0"/>
        <v>232726.34999999998</v>
      </c>
    </row>
    <row r="26" spans="1:9" x14ac:dyDescent="0.2">
      <c r="A26" s="86" t="s">
        <v>2</v>
      </c>
      <c r="B26" s="87"/>
      <c r="C26" s="68">
        <v>304666.92</v>
      </c>
      <c r="D26" s="68">
        <v>272730</v>
      </c>
      <c r="E26" s="68">
        <v>283077</v>
      </c>
      <c r="F26" s="68">
        <v>283553</v>
      </c>
      <c r="G26" s="68">
        <v>286000</v>
      </c>
      <c r="H26" s="68">
        <v>286000</v>
      </c>
      <c r="I26" s="68">
        <v>286000</v>
      </c>
    </row>
    <row r="27" spans="1:9" x14ac:dyDescent="0.2">
      <c r="A27" s="86" t="s">
        <v>3</v>
      </c>
      <c r="B27" s="87"/>
      <c r="C27" s="68">
        <v>697840.57</v>
      </c>
      <c r="D27" s="68">
        <v>629085</v>
      </c>
      <c r="E27" s="68">
        <v>845051</v>
      </c>
      <c r="F27" s="91">
        <v>486369</v>
      </c>
      <c r="G27" s="68">
        <v>500000</v>
      </c>
      <c r="H27" s="68">
        <v>500000</v>
      </c>
      <c r="I27" s="68">
        <v>500000</v>
      </c>
    </row>
    <row r="28" spans="1:9" x14ac:dyDescent="0.2">
      <c r="A28" s="86"/>
      <c r="B28" s="87"/>
      <c r="C28" s="91"/>
      <c r="D28" s="68"/>
      <c r="E28" s="68"/>
      <c r="F28" s="68"/>
      <c r="G28" s="68"/>
      <c r="H28" s="68"/>
      <c r="I28" s="68"/>
    </row>
    <row r="29" spans="1:9" x14ac:dyDescent="0.2">
      <c r="A29" s="86" t="s">
        <v>4</v>
      </c>
      <c r="B29" s="82"/>
      <c r="C29" s="92"/>
      <c r="D29" s="92"/>
      <c r="E29" s="92"/>
      <c r="F29" s="92"/>
      <c r="G29" s="92"/>
      <c r="H29" s="92"/>
      <c r="I29" s="91"/>
    </row>
    <row r="30" spans="1:9" x14ac:dyDescent="0.2">
      <c r="A30" s="93" t="s">
        <v>36</v>
      </c>
      <c r="B30" s="87"/>
      <c r="C30" s="91"/>
      <c r="D30" s="94"/>
      <c r="E30" s="92"/>
      <c r="F30" s="92"/>
      <c r="G30" s="92"/>
      <c r="H30" s="92"/>
      <c r="I30" s="91"/>
    </row>
    <row r="31" spans="1:9" x14ac:dyDescent="0.2">
      <c r="A31" s="95" t="s">
        <v>104</v>
      </c>
      <c r="B31" s="96"/>
      <c r="C31" s="68">
        <v>-3100</v>
      </c>
      <c r="D31" s="68">
        <v>747279</v>
      </c>
      <c r="E31" s="68">
        <v>244447</v>
      </c>
      <c r="F31" s="68">
        <v>-6081</v>
      </c>
      <c r="G31" s="68">
        <v>250000</v>
      </c>
      <c r="H31" s="68">
        <v>250000</v>
      </c>
      <c r="I31" s="68">
        <v>250000</v>
      </c>
    </row>
    <row r="32" spans="1:9" x14ac:dyDescent="0.2">
      <c r="A32" s="95" t="s">
        <v>314</v>
      </c>
      <c r="B32" s="96"/>
      <c r="C32" s="91"/>
      <c r="D32" s="68"/>
      <c r="E32" s="68"/>
      <c r="F32" s="68">
        <v>250000</v>
      </c>
      <c r="G32" s="68"/>
      <c r="H32" s="68"/>
      <c r="I32" s="68"/>
    </row>
    <row r="33" spans="1:9" x14ac:dyDescent="0.2">
      <c r="A33" s="95"/>
      <c r="B33" s="96"/>
      <c r="C33" s="91"/>
      <c r="D33" s="68"/>
      <c r="E33" s="68"/>
      <c r="F33" s="68"/>
      <c r="G33" s="68"/>
      <c r="H33" s="68"/>
      <c r="I33" s="68"/>
    </row>
    <row r="34" spans="1:9" x14ac:dyDescent="0.2">
      <c r="A34" s="86" t="s">
        <v>5</v>
      </c>
      <c r="B34" s="87"/>
      <c r="C34" s="91">
        <f t="shared" ref="C34:I34" si="1">SUM(C31:C33)</f>
        <v>-3100</v>
      </c>
      <c r="D34" s="91">
        <f t="shared" si="1"/>
        <v>747279</v>
      </c>
      <c r="E34" s="91">
        <f t="shared" si="1"/>
        <v>244447</v>
      </c>
      <c r="F34" s="91">
        <f t="shared" si="1"/>
        <v>243919</v>
      </c>
      <c r="G34" s="91">
        <f t="shared" si="1"/>
        <v>250000</v>
      </c>
      <c r="H34" s="91">
        <f t="shared" si="1"/>
        <v>250000</v>
      </c>
      <c r="I34" s="91">
        <f t="shared" si="1"/>
        <v>250000</v>
      </c>
    </row>
    <row r="35" spans="1:9" x14ac:dyDescent="0.2">
      <c r="A35" s="86"/>
      <c r="B35" s="87"/>
      <c r="C35" s="91"/>
      <c r="D35" s="68"/>
      <c r="E35" s="68"/>
      <c r="F35" s="68"/>
      <c r="G35" s="68"/>
      <c r="H35" s="68"/>
      <c r="I35" s="68"/>
    </row>
    <row r="36" spans="1:9" x14ac:dyDescent="0.2">
      <c r="A36" s="86" t="s">
        <v>7</v>
      </c>
      <c r="B36" s="87"/>
      <c r="C36" s="91">
        <f>+C25+C26-C27+C34</f>
        <v>46226.349999999977</v>
      </c>
      <c r="D36" s="91">
        <f t="shared" ref="D36:I36" si="2">+D25+D26-D27+D34</f>
        <v>437150.35</v>
      </c>
      <c r="E36" s="91">
        <f>+E25+E26-E27+E34</f>
        <v>119623.34999999998</v>
      </c>
      <c r="F36" s="91">
        <f t="shared" si="2"/>
        <v>160726.34999999998</v>
      </c>
      <c r="G36" s="91">
        <f>+G25+G26-G27+G34</f>
        <v>196726.34999999998</v>
      </c>
      <c r="H36" s="91">
        <f>+H25+H26-H27+H34</f>
        <v>232726.34999999998</v>
      </c>
      <c r="I36" s="91">
        <f t="shared" si="2"/>
        <v>268726.34999999998</v>
      </c>
    </row>
    <row r="37" spans="1:9" x14ac:dyDescent="0.2">
      <c r="A37" s="95"/>
      <c r="B37" s="96"/>
      <c r="C37" s="97"/>
      <c r="D37" s="69"/>
      <c r="E37" s="69"/>
      <c r="F37" s="68"/>
      <c r="G37" s="68"/>
      <c r="H37" s="68"/>
      <c r="I37" s="68"/>
    </row>
    <row r="38" spans="1:9" x14ac:dyDescent="0.2">
      <c r="A38" s="86" t="s">
        <v>24</v>
      </c>
      <c r="B38" s="87"/>
      <c r="C38" s="69">
        <v>25441.55</v>
      </c>
      <c r="D38" s="69">
        <v>263127</v>
      </c>
      <c r="E38" s="68">
        <f>1025+99843</f>
        <v>100868</v>
      </c>
      <c r="F38" s="68">
        <v>82636</v>
      </c>
      <c r="G38" s="68">
        <v>100000</v>
      </c>
      <c r="H38" s="68">
        <v>100000</v>
      </c>
      <c r="I38" s="68">
        <v>100000</v>
      </c>
    </row>
    <row r="39" spans="1:9" x14ac:dyDescent="0.2">
      <c r="A39" s="6"/>
      <c r="B39" s="7"/>
      <c r="C39" s="14"/>
      <c r="D39" s="15"/>
      <c r="E39" s="15"/>
      <c r="F39" s="13"/>
      <c r="G39" s="13"/>
      <c r="H39" s="13"/>
      <c r="I39" s="13"/>
    </row>
    <row r="40" spans="1:9" x14ac:dyDescent="0.2">
      <c r="A40" s="9" t="s">
        <v>25</v>
      </c>
      <c r="B40" s="3"/>
      <c r="C40" s="16">
        <f>C36-C38</f>
        <v>20784.799999999977</v>
      </c>
      <c r="D40" s="16">
        <f t="shared" ref="D40:I40" si="3">D36-D38</f>
        <v>174023.34999999998</v>
      </c>
      <c r="E40" s="16">
        <f t="shared" si="3"/>
        <v>18755.349999999977</v>
      </c>
      <c r="F40" s="17">
        <f t="shared" si="3"/>
        <v>78090.349999999977</v>
      </c>
      <c r="G40" s="17">
        <f t="shared" si="3"/>
        <v>96726.349999999977</v>
      </c>
      <c r="H40" s="17">
        <f t="shared" si="3"/>
        <v>132726.34999999998</v>
      </c>
      <c r="I40" s="17">
        <f t="shared" si="3"/>
        <v>168726.34999999998</v>
      </c>
    </row>
    <row r="41" spans="1:9" x14ac:dyDescent="0.2">
      <c r="A41" s="10"/>
      <c r="B41" s="10"/>
      <c r="C41" s="18"/>
      <c r="D41" s="18"/>
      <c r="E41" s="18"/>
      <c r="F41" s="18"/>
      <c r="G41" s="18"/>
      <c r="H41" s="18"/>
      <c r="I41" s="18"/>
    </row>
    <row r="42" spans="1:9" x14ac:dyDescent="0.2">
      <c r="A42" s="11" t="s">
        <v>26</v>
      </c>
      <c r="B42" s="1"/>
      <c r="C42" s="19"/>
      <c r="D42" s="19"/>
      <c r="E42" s="20"/>
      <c r="F42" s="20"/>
      <c r="G42" s="20"/>
      <c r="H42" s="20"/>
      <c r="I42" s="20"/>
    </row>
    <row r="43" spans="1:9" x14ac:dyDescent="0.2">
      <c r="A43" s="23" t="s">
        <v>33</v>
      </c>
      <c r="B43" s="7"/>
      <c r="C43" s="21"/>
      <c r="D43" s="21"/>
      <c r="E43" s="15"/>
      <c r="F43" s="15"/>
      <c r="G43" s="15"/>
      <c r="H43" s="15"/>
      <c r="I43" s="15"/>
    </row>
    <row r="44" spans="1:9" x14ac:dyDescent="0.2">
      <c r="A44" s="9"/>
      <c r="B44" s="2"/>
      <c r="C44" s="13"/>
      <c r="D44" s="13"/>
      <c r="E44" s="13"/>
      <c r="F44" s="13"/>
      <c r="G44" s="13"/>
      <c r="H44" s="13"/>
      <c r="I44" s="13"/>
    </row>
    <row r="45" spans="1:9" x14ac:dyDescent="0.2">
      <c r="A45" s="9" t="s">
        <v>6</v>
      </c>
      <c r="B45" s="2"/>
      <c r="C45" s="22"/>
      <c r="D45" s="22"/>
      <c r="E45" s="13"/>
      <c r="F45" s="13"/>
      <c r="G45" s="13"/>
      <c r="H45" s="13"/>
      <c r="I45" s="13"/>
    </row>
    <row r="46" spans="1:9" x14ac:dyDescent="0.2">
      <c r="A46" s="9"/>
      <c r="B46" s="2"/>
      <c r="C46" s="22"/>
      <c r="D46" s="22"/>
      <c r="E46" s="13"/>
      <c r="F46" s="13"/>
      <c r="G46" s="13"/>
      <c r="H46" s="13"/>
      <c r="I46" s="13"/>
    </row>
    <row r="47" spans="1:9" x14ac:dyDescent="0.2">
      <c r="A47" s="5" t="s">
        <v>8</v>
      </c>
      <c r="B47" s="3"/>
      <c r="C47" s="22"/>
      <c r="D47" s="22"/>
      <c r="E47" s="13"/>
      <c r="F47" s="13"/>
      <c r="G47" s="13"/>
      <c r="H47" s="13"/>
      <c r="I47" s="13"/>
    </row>
    <row r="48" spans="1:9" x14ac:dyDescent="0.2">
      <c r="A48" s="8" t="s">
        <v>9</v>
      </c>
      <c r="B48" s="4"/>
      <c r="C48" s="22"/>
      <c r="D48" s="22"/>
      <c r="E48" s="13"/>
      <c r="F48" s="13"/>
      <c r="G48" s="13"/>
      <c r="H48" s="13"/>
      <c r="I48" s="13"/>
    </row>
  </sheetData>
  <sheetProtection selectLockedCells="1"/>
  <mergeCells count="4">
    <mergeCell ref="A9:I9"/>
    <mergeCell ref="A12:I12"/>
    <mergeCell ref="A15:I15"/>
    <mergeCell ref="A21:I21"/>
  </mergeCells>
  <printOptions horizontalCentered="1"/>
  <pageMargins left="0.75" right="0.75" top="0.6" bottom="0.55000000000000004" header="0.28000000000000003" footer="0.16"/>
  <pageSetup scale="89"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zoomScaleNormal="100" workbookViewId="0">
      <selection activeCell="B25" sqref="B25"/>
    </sheetView>
  </sheetViews>
  <sheetFormatPr defaultRowHeight="12.75" x14ac:dyDescent="0.2"/>
  <cols>
    <col min="1" max="2" width="14.7109375" customWidth="1"/>
    <col min="3" max="8" width="14" customWidth="1"/>
    <col min="9" max="9" width="13.140625" customWidth="1"/>
  </cols>
  <sheetData>
    <row r="1" spans="1:10" x14ac:dyDescent="0.2">
      <c r="A1" s="48"/>
      <c r="B1" s="48"/>
      <c r="C1" s="48"/>
      <c r="D1" s="48"/>
      <c r="E1" s="48"/>
      <c r="F1" s="48"/>
      <c r="G1" s="48"/>
      <c r="H1" s="48"/>
      <c r="I1" s="48"/>
    </row>
    <row r="2" spans="1:10" x14ac:dyDescent="0.2">
      <c r="A2" s="48" t="s">
        <v>13</v>
      </c>
      <c r="B2" s="46" t="s">
        <v>38</v>
      </c>
      <c r="C2" s="79"/>
      <c r="D2" s="79"/>
      <c r="E2" s="80"/>
      <c r="F2" s="48"/>
      <c r="G2" s="81" t="s">
        <v>14</v>
      </c>
      <c r="H2" s="79" t="s">
        <v>112</v>
      </c>
      <c r="I2" s="79"/>
    </row>
    <row r="3" spans="1:10" x14ac:dyDescent="0.2">
      <c r="A3" s="48" t="s">
        <v>22</v>
      </c>
      <c r="B3" s="148" t="s">
        <v>244</v>
      </c>
      <c r="C3" s="79"/>
      <c r="D3" s="79"/>
      <c r="E3" s="80"/>
      <c r="F3" s="48"/>
      <c r="G3" s="81" t="s">
        <v>15</v>
      </c>
      <c r="H3" s="82" t="s">
        <v>113</v>
      </c>
      <c r="I3" s="82"/>
    </row>
    <row r="4" spans="1:10" x14ac:dyDescent="0.2">
      <c r="A4" s="48" t="s">
        <v>16</v>
      </c>
      <c r="B4" s="148" t="s">
        <v>245</v>
      </c>
      <c r="C4" s="79"/>
      <c r="D4" s="79"/>
      <c r="E4" s="80"/>
      <c r="F4" s="48"/>
      <c r="G4" s="81" t="s">
        <v>18</v>
      </c>
      <c r="H4" s="148" t="s">
        <v>42</v>
      </c>
      <c r="I4" s="79"/>
    </row>
    <row r="5" spans="1:10" x14ac:dyDescent="0.2">
      <c r="A5" s="48" t="s">
        <v>17</v>
      </c>
      <c r="B5" s="148" t="s">
        <v>219</v>
      </c>
      <c r="C5" s="82"/>
      <c r="D5" s="82"/>
      <c r="E5" s="80"/>
      <c r="F5" s="48"/>
      <c r="G5" s="81" t="s">
        <v>19</v>
      </c>
      <c r="H5" s="149" t="s">
        <v>246</v>
      </c>
      <c r="I5" s="82"/>
    </row>
    <row r="6" spans="1:10" x14ac:dyDescent="0.2">
      <c r="A6" s="48"/>
      <c r="B6" s="48"/>
      <c r="C6" s="48"/>
      <c r="D6" s="48"/>
      <c r="E6" s="48"/>
      <c r="F6" s="48"/>
      <c r="G6" s="48"/>
      <c r="H6" s="48"/>
      <c r="I6" s="48"/>
    </row>
    <row r="7" spans="1:10" x14ac:dyDescent="0.2">
      <c r="A7" s="48"/>
      <c r="B7" s="48"/>
      <c r="C7" s="48"/>
      <c r="D7" s="48"/>
      <c r="E7" s="48"/>
      <c r="F7" s="48"/>
      <c r="G7" s="48"/>
      <c r="H7" s="48"/>
      <c r="I7" s="48"/>
    </row>
    <row r="8" spans="1:10" x14ac:dyDescent="0.2">
      <c r="A8" s="48" t="s">
        <v>20</v>
      </c>
      <c r="B8" s="48"/>
      <c r="C8" s="80"/>
      <c r="D8" s="80"/>
      <c r="E8" s="80"/>
      <c r="F8" s="80"/>
      <c r="G8" s="80"/>
      <c r="H8" s="80"/>
      <c r="I8" s="80"/>
    </row>
    <row r="9" spans="1:10" ht="27" customHeight="1" x14ac:dyDescent="0.2">
      <c r="A9" s="48" t="s">
        <v>247</v>
      </c>
      <c r="B9" s="48"/>
      <c r="C9" s="80"/>
      <c r="D9" s="80"/>
      <c r="E9" s="80"/>
      <c r="F9" s="80"/>
      <c r="G9" s="80"/>
      <c r="H9" s="80"/>
      <c r="I9" s="80"/>
      <c r="J9" s="44"/>
    </row>
    <row r="10" spans="1:10" x14ac:dyDescent="0.2">
      <c r="A10" s="48" t="s">
        <v>248</v>
      </c>
      <c r="B10" s="48"/>
      <c r="C10" s="80"/>
      <c r="D10" s="80"/>
      <c r="E10" s="80"/>
      <c r="F10" s="80"/>
      <c r="G10" s="80"/>
      <c r="H10" s="80"/>
      <c r="I10" s="80"/>
    </row>
    <row r="11" spans="1:10" x14ac:dyDescent="0.2">
      <c r="A11" s="48" t="s">
        <v>21</v>
      </c>
      <c r="B11" s="48"/>
      <c r="C11" s="80"/>
      <c r="D11" s="80"/>
      <c r="E11" s="80"/>
      <c r="F11" s="80"/>
      <c r="G11" s="80"/>
      <c r="H11" s="80"/>
      <c r="I11" s="80"/>
    </row>
    <row r="12" spans="1:10" x14ac:dyDescent="0.2">
      <c r="A12" s="48" t="s">
        <v>249</v>
      </c>
      <c r="B12" s="48"/>
      <c r="C12" s="80"/>
      <c r="D12" s="80"/>
      <c r="E12" s="80"/>
      <c r="F12" s="80"/>
      <c r="G12" s="80"/>
      <c r="H12" s="80"/>
      <c r="I12" s="80"/>
    </row>
    <row r="13" spans="1:10" x14ac:dyDescent="0.2">
      <c r="A13" s="48" t="s">
        <v>23</v>
      </c>
      <c r="B13" s="48"/>
      <c r="C13" s="80"/>
      <c r="D13" s="80"/>
      <c r="E13" s="80"/>
      <c r="F13" s="80"/>
      <c r="G13" s="80"/>
      <c r="H13" s="80"/>
      <c r="I13" s="80"/>
    </row>
    <row r="14" spans="1:10" x14ac:dyDescent="0.2">
      <c r="A14" s="48" t="s">
        <v>250</v>
      </c>
      <c r="B14" s="48"/>
      <c r="C14" s="80"/>
      <c r="D14" s="80"/>
      <c r="E14" s="80"/>
      <c r="F14" s="80"/>
      <c r="G14" s="80"/>
      <c r="H14" s="80"/>
      <c r="I14" s="80"/>
    </row>
    <row r="15" spans="1:10" x14ac:dyDescent="0.2">
      <c r="A15" s="85" t="s">
        <v>35</v>
      </c>
      <c r="B15" s="48"/>
      <c r="C15" s="80"/>
      <c r="D15" s="80"/>
      <c r="E15" s="80"/>
      <c r="F15" s="80"/>
      <c r="G15" s="80"/>
      <c r="H15" s="80"/>
      <c r="I15" s="80"/>
    </row>
    <row r="16" spans="1:10" x14ac:dyDescent="0.2">
      <c r="A16" s="48"/>
      <c r="B16" s="48"/>
      <c r="C16" s="80"/>
      <c r="D16" s="80"/>
      <c r="E16" s="80"/>
      <c r="F16" s="80"/>
      <c r="G16" s="80"/>
      <c r="H16" s="80"/>
      <c r="I16" s="80"/>
    </row>
    <row r="17" spans="1:9" x14ac:dyDescent="0.2">
      <c r="A17" s="85" t="s">
        <v>32</v>
      </c>
      <c r="B17" s="48"/>
      <c r="C17" s="80"/>
      <c r="D17" s="80"/>
      <c r="E17" s="80"/>
      <c r="F17" s="80"/>
      <c r="G17" s="80"/>
      <c r="H17" s="80"/>
      <c r="I17" s="80"/>
    </row>
    <row r="18" spans="1:9" x14ac:dyDescent="0.2">
      <c r="A18" s="80" t="s">
        <v>251</v>
      </c>
      <c r="B18" s="80"/>
      <c r="C18" s="80"/>
      <c r="D18" s="80"/>
      <c r="E18" s="80"/>
      <c r="F18" s="80"/>
      <c r="G18" s="80"/>
      <c r="H18" s="80"/>
      <c r="I18" s="80"/>
    </row>
    <row r="19" spans="1:9" x14ac:dyDescent="0.2">
      <c r="A19" s="209" t="s">
        <v>12</v>
      </c>
      <c r="B19" s="210"/>
      <c r="C19" s="210"/>
      <c r="D19" s="210"/>
      <c r="E19" s="210"/>
      <c r="F19" s="210"/>
      <c r="G19" s="210"/>
      <c r="H19" s="210"/>
      <c r="I19" s="211"/>
    </row>
    <row r="20" spans="1:9" x14ac:dyDescent="0.2">
      <c r="A20" s="86"/>
      <c r="B20" s="87"/>
      <c r="C20" s="88" t="s">
        <v>27</v>
      </c>
      <c r="D20" s="88" t="s">
        <v>28</v>
      </c>
      <c r="E20" s="88" t="s">
        <v>29</v>
      </c>
      <c r="F20" s="88" t="s">
        <v>30</v>
      </c>
      <c r="G20" s="88" t="s">
        <v>31</v>
      </c>
      <c r="H20" s="88" t="s">
        <v>34</v>
      </c>
      <c r="I20" s="88" t="s">
        <v>37</v>
      </c>
    </row>
    <row r="21" spans="1:9" x14ac:dyDescent="0.2">
      <c r="A21" s="86"/>
      <c r="B21" s="87"/>
      <c r="C21" s="89" t="s">
        <v>10</v>
      </c>
      <c r="D21" s="90" t="s">
        <v>10</v>
      </c>
      <c r="E21" s="89" t="s">
        <v>10</v>
      </c>
      <c r="F21" s="89" t="s">
        <v>10</v>
      </c>
      <c r="G21" s="89" t="s">
        <v>11</v>
      </c>
      <c r="H21" s="89" t="s">
        <v>11</v>
      </c>
      <c r="I21" s="89" t="s">
        <v>11</v>
      </c>
    </row>
    <row r="22" spans="1:9" x14ac:dyDescent="0.2">
      <c r="A22" s="86" t="s">
        <v>0</v>
      </c>
      <c r="B22" s="87"/>
      <c r="C22" s="91">
        <v>1082431</v>
      </c>
      <c r="D22" s="68">
        <v>1174291</v>
      </c>
      <c r="E22" s="68">
        <v>1431618</v>
      </c>
      <c r="F22" s="68">
        <v>1663511</v>
      </c>
      <c r="G22" s="68">
        <v>1958011</v>
      </c>
      <c r="H22" s="68">
        <v>1958011</v>
      </c>
      <c r="I22" s="68">
        <v>1958011</v>
      </c>
    </row>
    <row r="23" spans="1:9" x14ac:dyDescent="0.2">
      <c r="A23" s="86" t="s">
        <v>1</v>
      </c>
      <c r="B23" s="87"/>
      <c r="C23" s="91">
        <v>660421</v>
      </c>
      <c r="D23" s="68">
        <v>610348</v>
      </c>
      <c r="E23" s="68">
        <f t="shared" ref="E23:I23" si="0">D34</f>
        <v>606702</v>
      </c>
      <c r="F23" s="68">
        <f t="shared" si="0"/>
        <v>664152</v>
      </c>
      <c r="G23" s="68">
        <f t="shared" si="0"/>
        <v>465032</v>
      </c>
      <c r="H23" s="68">
        <f t="shared" si="0"/>
        <v>358032</v>
      </c>
      <c r="I23" s="68">
        <f t="shared" si="0"/>
        <v>251032</v>
      </c>
    </row>
    <row r="24" spans="1:9" x14ac:dyDescent="0.2">
      <c r="A24" s="86" t="s">
        <v>2</v>
      </c>
      <c r="B24" s="87"/>
      <c r="C24" s="91">
        <v>40538</v>
      </c>
      <c r="D24" s="68">
        <v>39755</v>
      </c>
      <c r="E24" s="68">
        <v>55046</v>
      </c>
      <c r="F24" s="68">
        <v>45135</v>
      </c>
      <c r="G24" s="68">
        <v>43000</v>
      </c>
      <c r="H24" s="68">
        <v>43000</v>
      </c>
      <c r="I24" s="68">
        <v>43000</v>
      </c>
    </row>
    <row r="25" spans="1:9" x14ac:dyDescent="0.2">
      <c r="A25" s="86" t="s">
        <v>3</v>
      </c>
      <c r="B25" s="87"/>
      <c r="C25" s="91">
        <v>922248</v>
      </c>
      <c r="D25" s="68">
        <v>1213404</v>
      </c>
      <c r="E25" s="68">
        <v>1027324</v>
      </c>
      <c r="F25" s="91">
        <v>1354480</v>
      </c>
      <c r="G25" s="68">
        <v>1450000</v>
      </c>
      <c r="H25" s="68">
        <v>1450000</v>
      </c>
      <c r="I25" s="68">
        <v>1450000</v>
      </c>
    </row>
    <row r="26" spans="1:9" x14ac:dyDescent="0.2">
      <c r="A26" s="86"/>
      <c r="B26" s="87"/>
      <c r="C26" s="91"/>
      <c r="D26" s="68"/>
      <c r="E26" s="68"/>
      <c r="F26" s="68"/>
      <c r="G26" s="68"/>
      <c r="H26" s="68"/>
      <c r="I26" s="68"/>
    </row>
    <row r="27" spans="1:9" x14ac:dyDescent="0.2">
      <c r="A27" s="86" t="s">
        <v>4</v>
      </c>
      <c r="B27" s="82"/>
      <c r="C27" s="92"/>
      <c r="D27" s="92"/>
      <c r="E27" s="92"/>
      <c r="F27" s="92"/>
      <c r="G27" s="92"/>
      <c r="H27" s="92"/>
      <c r="I27" s="91"/>
    </row>
    <row r="28" spans="1:9" x14ac:dyDescent="0.2">
      <c r="A28" s="93" t="s">
        <v>36</v>
      </c>
      <c r="B28" s="87"/>
      <c r="C28" s="91"/>
      <c r="D28" s="94"/>
      <c r="E28" s="92"/>
      <c r="F28" s="92"/>
      <c r="G28" s="92"/>
      <c r="H28" s="92"/>
      <c r="I28" s="91"/>
    </row>
    <row r="29" spans="1:9" x14ac:dyDescent="0.2">
      <c r="A29" s="95"/>
      <c r="B29" s="96"/>
      <c r="C29" s="91">
        <v>831638</v>
      </c>
      <c r="D29" s="68">
        <v>1170003</v>
      </c>
      <c r="E29" s="68">
        <v>1029728</v>
      </c>
      <c r="F29" s="68">
        <v>1110225</v>
      </c>
      <c r="G29" s="68">
        <v>1300000</v>
      </c>
      <c r="H29" s="68">
        <v>1300000</v>
      </c>
      <c r="I29" s="68">
        <v>1300000</v>
      </c>
    </row>
    <row r="30" spans="1:9" x14ac:dyDescent="0.2">
      <c r="A30" s="95"/>
      <c r="B30" s="96"/>
      <c r="C30" s="91"/>
      <c r="D30" s="68"/>
      <c r="E30" s="68"/>
      <c r="F30" s="68"/>
      <c r="G30" s="68"/>
      <c r="H30" s="68"/>
      <c r="I30" s="68"/>
    </row>
    <row r="31" spans="1:9" x14ac:dyDescent="0.2">
      <c r="A31" s="95"/>
      <c r="B31" s="96"/>
      <c r="C31" s="91"/>
      <c r="D31" s="68"/>
      <c r="E31" s="68"/>
      <c r="F31" s="68"/>
      <c r="G31" s="68"/>
      <c r="H31" s="68"/>
      <c r="I31" s="68"/>
    </row>
    <row r="32" spans="1:9" x14ac:dyDescent="0.2">
      <c r="A32" s="86" t="s">
        <v>5</v>
      </c>
      <c r="B32" s="87"/>
      <c r="C32" s="91">
        <f t="shared" ref="C32:I32" si="1">SUM(C29:C31)</f>
        <v>831638</v>
      </c>
      <c r="D32" s="91">
        <f t="shared" si="1"/>
        <v>1170003</v>
      </c>
      <c r="E32" s="91">
        <f t="shared" si="1"/>
        <v>1029728</v>
      </c>
      <c r="F32" s="91">
        <f t="shared" si="1"/>
        <v>1110225</v>
      </c>
      <c r="G32" s="91">
        <f t="shared" si="1"/>
        <v>1300000</v>
      </c>
      <c r="H32" s="91">
        <f t="shared" si="1"/>
        <v>1300000</v>
      </c>
      <c r="I32" s="91">
        <f t="shared" si="1"/>
        <v>1300000</v>
      </c>
    </row>
    <row r="33" spans="1:9" x14ac:dyDescent="0.2">
      <c r="A33" s="86"/>
      <c r="B33" s="87"/>
      <c r="C33" s="91"/>
      <c r="D33" s="68"/>
      <c r="E33" s="68"/>
      <c r="F33" s="68"/>
      <c r="G33" s="68"/>
      <c r="H33" s="68"/>
      <c r="I33" s="68"/>
    </row>
    <row r="34" spans="1:9" x14ac:dyDescent="0.2">
      <c r="A34" s="86" t="s">
        <v>7</v>
      </c>
      <c r="B34" s="87"/>
      <c r="C34" s="91">
        <f>+C23+C24-C25+C32</f>
        <v>610349</v>
      </c>
      <c r="D34" s="91">
        <f t="shared" ref="D34:I34" si="2">+D23+D24-D25+D32</f>
        <v>606702</v>
      </c>
      <c r="E34" s="91">
        <f>+E23+E24-E25+E32</f>
        <v>664152</v>
      </c>
      <c r="F34" s="91">
        <f t="shared" si="2"/>
        <v>465032</v>
      </c>
      <c r="G34" s="91">
        <f>+G23+G24-G25+G32</f>
        <v>358032</v>
      </c>
      <c r="H34" s="91">
        <f>+H23+H24-H25+H32</f>
        <v>251032</v>
      </c>
      <c r="I34" s="91">
        <f t="shared" si="2"/>
        <v>144032</v>
      </c>
    </row>
    <row r="35" spans="1:9" x14ac:dyDescent="0.2">
      <c r="A35" s="95"/>
      <c r="B35" s="96"/>
      <c r="C35" s="97"/>
      <c r="D35" s="69"/>
      <c r="E35" s="69"/>
      <c r="F35" s="68"/>
      <c r="G35" s="68"/>
      <c r="H35" s="68"/>
      <c r="I35" s="68"/>
    </row>
    <row r="36" spans="1:9" x14ac:dyDescent="0.2">
      <c r="A36" s="86" t="s">
        <v>24</v>
      </c>
      <c r="B36" s="87"/>
      <c r="C36" s="97">
        <v>11116</v>
      </c>
      <c r="D36" s="69">
        <v>2583</v>
      </c>
      <c r="E36" s="69">
        <f>1846+34022</f>
        <v>35868</v>
      </c>
      <c r="F36" s="68">
        <v>121493</v>
      </c>
      <c r="G36" s="68">
        <v>100000</v>
      </c>
      <c r="H36" s="68">
        <v>100000</v>
      </c>
      <c r="I36" s="68">
        <v>100000</v>
      </c>
    </row>
    <row r="37" spans="1:9" x14ac:dyDescent="0.2">
      <c r="A37" s="95"/>
      <c r="B37" s="96"/>
      <c r="C37" s="97"/>
      <c r="D37" s="69"/>
      <c r="E37" s="69"/>
      <c r="F37" s="68"/>
      <c r="G37" s="68"/>
      <c r="H37" s="68"/>
      <c r="I37" s="68"/>
    </row>
    <row r="38" spans="1:9" x14ac:dyDescent="0.2">
      <c r="A38" s="86" t="s">
        <v>25</v>
      </c>
      <c r="B38" s="98"/>
      <c r="C38" s="99">
        <f>C34-C36</f>
        <v>599233</v>
      </c>
      <c r="D38" s="99">
        <f t="shared" ref="D38:I38" si="3">D34-D36</f>
        <v>604119</v>
      </c>
      <c r="E38" s="99">
        <f t="shared" si="3"/>
        <v>628284</v>
      </c>
      <c r="F38" s="100">
        <f t="shared" si="3"/>
        <v>343539</v>
      </c>
      <c r="G38" s="100">
        <f t="shared" si="3"/>
        <v>258032</v>
      </c>
      <c r="H38" s="100">
        <f t="shared" si="3"/>
        <v>151032</v>
      </c>
      <c r="I38" s="100">
        <f t="shared" si="3"/>
        <v>44032</v>
      </c>
    </row>
    <row r="39" spans="1:9" x14ac:dyDescent="0.2">
      <c r="A39" s="101"/>
      <c r="B39" s="101"/>
      <c r="C39" s="102"/>
      <c r="D39" s="102"/>
      <c r="E39" s="102"/>
      <c r="F39" s="102"/>
      <c r="G39" s="102"/>
      <c r="H39" s="102"/>
      <c r="I39" s="102"/>
    </row>
    <row r="40" spans="1:9" x14ac:dyDescent="0.2">
      <c r="A40" s="103" t="s">
        <v>26</v>
      </c>
      <c r="B40" s="79"/>
      <c r="C40" s="104"/>
      <c r="D40" s="104"/>
      <c r="E40" s="104"/>
      <c r="F40" s="104"/>
      <c r="G40" s="104"/>
      <c r="H40" s="104"/>
      <c r="I40" s="104"/>
    </row>
    <row r="41" spans="1:9" x14ac:dyDescent="0.2">
      <c r="A41" s="105" t="s">
        <v>33</v>
      </c>
      <c r="B41" s="96"/>
      <c r="C41" s="69"/>
      <c r="D41" s="69"/>
      <c r="E41" s="69"/>
      <c r="F41" s="69"/>
      <c r="G41" s="69"/>
      <c r="H41" s="69"/>
      <c r="I41" s="69"/>
    </row>
    <row r="42" spans="1:9" x14ac:dyDescent="0.2">
      <c r="A42" s="86"/>
      <c r="B42" s="87"/>
      <c r="C42" s="68"/>
      <c r="D42" s="68"/>
      <c r="E42" s="68"/>
      <c r="F42" s="68"/>
      <c r="G42" s="68"/>
      <c r="H42" s="68"/>
      <c r="I42" s="68"/>
    </row>
    <row r="43" spans="1:9" x14ac:dyDescent="0.2">
      <c r="A43" s="86" t="s">
        <v>6</v>
      </c>
      <c r="B43" s="87"/>
      <c r="C43" s="68"/>
      <c r="D43" s="68"/>
      <c r="E43" s="68"/>
      <c r="F43" s="68"/>
      <c r="G43" s="68"/>
      <c r="H43" s="68"/>
      <c r="I43" s="68"/>
    </row>
    <row r="44" spans="1:9" x14ac:dyDescent="0.2">
      <c r="A44" s="86"/>
      <c r="B44" s="87"/>
      <c r="C44" s="68"/>
      <c r="D44" s="68"/>
      <c r="E44" s="68"/>
      <c r="F44" s="68"/>
      <c r="G44" s="68"/>
      <c r="H44" s="68"/>
      <c r="I44" s="68"/>
    </row>
    <row r="45" spans="1:9" x14ac:dyDescent="0.2">
      <c r="A45" s="106" t="s">
        <v>8</v>
      </c>
      <c r="B45" s="98"/>
      <c r="C45" s="68"/>
      <c r="D45" s="68"/>
      <c r="E45" s="68"/>
      <c r="F45" s="68"/>
      <c r="G45" s="68"/>
      <c r="H45" s="68"/>
      <c r="I45" s="68"/>
    </row>
    <row r="46" spans="1:9" x14ac:dyDescent="0.2">
      <c r="A46" s="107" t="s">
        <v>9</v>
      </c>
      <c r="B46" s="108"/>
      <c r="C46" s="68"/>
      <c r="D46" s="68"/>
      <c r="E46" s="68"/>
      <c r="F46" s="68"/>
      <c r="G46" s="68"/>
      <c r="H46" s="68"/>
      <c r="I46" s="68"/>
    </row>
    <row r="47" spans="1:9" x14ac:dyDescent="0.2">
      <c r="A47" s="5"/>
      <c r="B47" s="3"/>
      <c r="C47" s="22"/>
      <c r="D47" s="22"/>
      <c r="E47" s="13"/>
      <c r="F47" s="13"/>
      <c r="G47" s="13"/>
      <c r="H47" s="13"/>
      <c r="I47" s="13"/>
    </row>
    <row r="48" spans="1:9" x14ac:dyDescent="0.2">
      <c r="A48" s="8"/>
      <c r="B48" s="4"/>
      <c r="C48" s="22"/>
      <c r="D48" s="22"/>
      <c r="E48" s="13"/>
      <c r="F48" s="13"/>
      <c r="G48" s="13"/>
      <c r="H48" s="13"/>
      <c r="I48" s="13"/>
    </row>
  </sheetData>
  <sheetProtection selectLockedCells="1"/>
  <mergeCells count="1">
    <mergeCell ref="A19:I19"/>
  </mergeCells>
  <printOptions horizontalCentered="1"/>
  <pageMargins left="0.75" right="0.75" top="0.6" bottom="0.55000000000000004" header="0.28000000000000003" footer="0.16"/>
  <pageSetup scale="85" orientation="landscape" r:id="rId1"/>
  <headerFooter alignWithMargins="0">
    <oddHeader>&amp;C&amp;"Arial,Bold"Report on Non-General Fund Information
&amp;"Arial,Regular"for Submittal to the 2018 Legislature</oddHeader>
    <oddFooter>&amp;LForm 37-47 (rev. 9/29/17)&amp;R&amp;D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
  <sheetViews>
    <sheetView workbookViewId="0">
      <selection activeCell="B25" sqref="B25"/>
    </sheetView>
  </sheetViews>
  <sheetFormatPr defaultRowHeight="12.75" x14ac:dyDescent="0.2"/>
  <cols>
    <col min="8" max="8" width="12.28515625" customWidth="1"/>
    <col min="11" max="11" width="23" customWidth="1"/>
    <col min="13" max="13" width="10.140625" customWidth="1"/>
  </cols>
  <sheetData>
    <row r="1" spans="1:13" ht="30" x14ac:dyDescent="0.2">
      <c r="A1" s="71" t="s">
        <v>252</v>
      </c>
      <c r="B1" s="71" t="s">
        <v>253</v>
      </c>
      <c r="C1" s="71" t="s">
        <v>254</v>
      </c>
      <c r="D1" s="71" t="s">
        <v>255</v>
      </c>
      <c r="E1" s="71" t="s">
        <v>256</v>
      </c>
      <c r="F1" s="71" t="s">
        <v>257</v>
      </c>
      <c r="G1" s="71" t="s">
        <v>258</v>
      </c>
      <c r="H1" s="72" t="s">
        <v>259</v>
      </c>
      <c r="I1" s="71" t="s">
        <v>260</v>
      </c>
      <c r="J1" s="71" t="s">
        <v>261</v>
      </c>
      <c r="K1" s="71" t="s">
        <v>262</v>
      </c>
      <c r="L1" s="71" t="s">
        <v>263</v>
      </c>
      <c r="M1" s="71" t="s">
        <v>264</v>
      </c>
    </row>
    <row r="2" spans="1:13" x14ac:dyDescent="0.2">
      <c r="A2" s="73" t="s">
        <v>315</v>
      </c>
      <c r="B2" s="73" t="s">
        <v>266</v>
      </c>
      <c r="C2" s="73">
        <v>2</v>
      </c>
      <c r="D2" s="73" t="s">
        <v>267</v>
      </c>
      <c r="E2" s="73">
        <v>2017</v>
      </c>
      <c r="F2" s="73">
        <v>308</v>
      </c>
      <c r="G2" s="73" t="s">
        <v>268</v>
      </c>
      <c r="H2" s="74">
        <v>80906</v>
      </c>
      <c r="I2" s="73" t="s">
        <v>269</v>
      </c>
      <c r="J2" s="73">
        <v>971</v>
      </c>
      <c r="K2" t="s">
        <v>316</v>
      </c>
      <c r="L2" s="73" t="s">
        <v>274</v>
      </c>
      <c r="M2" s="75">
        <v>42741</v>
      </c>
    </row>
    <row r="3" spans="1:13" x14ac:dyDescent="0.2">
      <c r="A3" s="73" t="s">
        <v>315</v>
      </c>
      <c r="B3" s="73" t="s">
        <v>266</v>
      </c>
      <c r="C3" s="73">
        <v>2</v>
      </c>
      <c r="D3" s="73" t="s">
        <v>267</v>
      </c>
      <c r="E3" s="73">
        <v>2017</v>
      </c>
      <c r="F3" s="73">
        <v>308</v>
      </c>
      <c r="G3" s="73" t="s">
        <v>268</v>
      </c>
      <c r="H3" s="74">
        <v>433876</v>
      </c>
      <c r="I3" s="73" t="s">
        <v>269</v>
      </c>
      <c r="J3" s="73">
        <v>971</v>
      </c>
      <c r="L3" s="73" t="s">
        <v>312</v>
      </c>
      <c r="M3" s="75">
        <v>42625</v>
      </c>
    </row>
    <row r="4" spans="1:13" x14ac:dyDescent="0.2">
      <c r="A4" s="73" t="s">
        <v>315</v>
      </c>
      <c r="B4" s="73" t="s">
        <v>266</v>
      </c>
      <c r="C4" s="73">
        <v>2</v>
      </c>
      <c r="D4" s="73" t="s">
        <v>267</v>
      </c>
      <c r="E4" s="73">
        <v>2017</v>
      </c>
      <c r="F4" s="73">
        <v>308</v>
      </c>
      <c r="G4" s="73" t="s">
        <v>268</v>
      </c>
      <c r="H4" s="74">
        <v>372155</v>
      </c>
      <c r="I4" s="73" t="s">
        <v>269</v>
      </c>
      <c r="J4" s="73">
        <v>971</v>
      </c>
      <c r="L4" s="73" t="s">
        <v>313</v>
      </c>
      <c r="M4" s="75">
        <v>42625</v>
      </c>
    </row>
    <row r="5" spans="1:13" x14ac:dyDescent="0.2">
      <c r="A5" s="73" t="s">
        <v>315</v>
      </c>
      <c r="B5" s="73" t="s">
        <v>266</v>
      </c>
      <c r="C5" s="73">
        <v>2</v>
      </c>
      <c r="D5" s="73" t="s">
        <v>267</v>
      </c>
      <c r="E5" s="73">
        <v>2017</v>
      </c>
      <c r="F5" s="73">
        <v>308</v>
      </c>
      <c r="G5" s="73" t="s">
        <v>268</v>
      </c>
      <c r="H5" s="74">
        <v>223288</v>
      </c>
      <c r="I5" s="73" t="s">
        <v>269</v>
      </c>
      <c r="J5" s="73">
        <v>971</v>
      </c>
      <c r="L5" s="73" t="s">
        <v>317</v>
      </c>
      <c r="M5" s="75">
        <v>42648</v>
      </c>
    </row>
    <row r="6" spans="1:13" ht="13.5" thickBot="1" x14ac:dyDescent="0.25">
      <c r="A6" s="73"/>
      <c r="B6" s="73"/>
      <c r="C6" s="73"/>
      <c r="D6" s="73"/>
      <c r="E6" s="73"/>
      <c r="F6" s="73"/>
      <c r="G6" s="73"/>
      <c r="H6" s="76">
        <f>SUM(H2:H5)</f>
        <v>1110225</v>
      </c>
      <c r="I6" s="73"/>
      <c r="J6" s="73"/>
      <c r="L6" s="73"/>
      <c r="M6" s="75"/>
    </row>
  </sheetData>
  <printOptions gridLines="1"/>
  <pageMargins left="0.75" right="0.75" top="1" bottom="1" header="0.5" footer="0.5"/>
  <pageSetup scale="8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0"/>
  <sheetViews>
    <sheetView zoomScaleNormal="100" workbookViewId="0">
      <selection activeCell="B25" sqref="B25"/>
    </sheetView>
  </sheetViews>
  <sheetFormatPr defaultRowHeight="12.75" x14ac:dyDescent="0.2"/>
  <cols>
    <col min="1" max="2" width="14.7109375" style="30" customWidth="1"/>
    <col min="3" max="8" width="14" style="30" customWidth="1"/>
    <col min="9" max="9" width="13.140625" style="30" customWidth="1"/>
    <col min="10" max="16384" width="9.140625" style="30"/>
  </cols>
  <sheetData>
    <row r="1" spans="1:10" x14ac:dyDescent="0.2">
      <c r="A1" s="48"/>
      <c r="B1" s="48"/>
      <c r="C1" s="48"/>
      <c r="D1" s="48"/>
      <c r="E1" s="48"/>
      <c r="F1" s="48"/>
      <c r="G1" s="48"/>
      <c r="H1" s="48"/>
      <c r="I1" s="48"/>
    </row>
    <row r="2" spans="1:10" x14ac:dyDescent="0.2">
      <c r="A2" s="48" t="s">
        <v>13</v>
      </c>
      <c r="B2" s="46" t="s">
        <v>38</v>
      </c>
      <c r="C2" s="79"/>
      <c r="D2" s="79"/>
      <c r="E2" s="80"/>
      <c r="F2" s="48"/>
      <c r="G2" s="81" t="s">
        <v>14</v>
      </c>
      <c r="H2" s="79" t="s">
        <v>105</v>
      </c>
      <c r="I2" s="79"/>
    </row>
    <row r="3" spans="1:10" x14ac:dyDescent="0.2">
      <c r="A3" s="48" t="s">
        <v>22</v>
      </c>
      <c r="B3" s="79" t="s">
        <v>106</v>
      </c>
      <c r="C3" s="79"/>
      <c r="D3" s="79"/>
      <c r="E3" s="80"/>
      <c r="F3" s="48"/>
      <c r="G3" s="81" t="s">
        <v>15</v>
      </c>
      <c r="H3" s="82" t="s">
        <v>107</v>
      </c>
      <c r="I3" s="82"/>
    </row>
    <row r="4" spans="1:10" x14ac:dyDescent="0.2">
      <c r="A4" s="48" t="s">
        <v>16</v>
      </c>
      <c r="B4" s="79" t="s">
        <v>108</v>
      </c>
      <c r="C4" s="79"/>
      <c r="D4" s="79"/>
      <c r="E4" s="80"/>
      <c r="F4" s="48"/>
      <c r="G4" s="81" t="s">
        <v>18</v>
      </c>
      <c r="H4" s="79" t="s">
        <v>42</v>
      </c>
      <c r="I4" s="79"/>
    </row>
    <row r="5" spans="1:10" x14ac:dyDescent="0.2">
      <c r="A5" s="48" t="s">
        <v>17</v>
      </c>
      <c r="B5" s="79" t="s">
        <v>109</v>
      </c>
      <c r="C5" s="82"/>
      <c r="D5" s="82"/>
      <c r="E5" s="80"/>
      <c r="F5" s="48"/>
      <c r="G5" s="81" t="s">
        <v>19</v>
      </c>
      <c r="H5" s="82" t="s">
        <v>110</v>
      </c>
      <c r="I5" s="82"/>
    </row>
    <row r="6" spans="1:10" x14ac:dyDescent="0.2">
      <c r="A6" s="48"/>
      <c r="B6" s="48"/>
      <c r="C6" s="48"/>
      <c r="D6" s="48"/>
      <c r="E6" s="48"/>
      <c r="F6" s="48"/>
      <c r="G6" s="48"/>
      <c r="H6" s="48"/>
      <c r="I6" s="48"/>
    </row>
    <row r="7" spans="1:10" x14ac:dyDescent="0.2">
      <c r="A7" s="48"/>
      <c r="B7" s="48"/>
      <c r="C7" s="48"/>
      <c r="D7" s="48"/>
      <c r="E7" s="48"/>
      <c r="F7" s="48"/>
      <c r="G7" s="48"/>
      <c r="H7" s="48"/>
      <c r="I7" s="48"/>
    </row>
    <row r="8" spans="1:10" x14ac:dyDescent="0.2">
      <c r="A8" s="48" t="s">
        <v>20</v>
      </c>
      <c r="B8" s="48"/>
      <c r="C8" s="80"/>
      <c r="D8" s="80"/>
      <c r="E8" s="80"/>
      <c r="F8" s="80"/>
      <c r="G8" s="80"/>
      <c r="H8" s="80"/>
      <c r="I8" s="80"/>
    </row>
    <row r="9" spans="1:10" ht="12.75" customHeight="1" x14ac:dyDescent="0.2">
      <c r="A9" s="220" t="s">
        <v>426</v>
      </c>
      <c r="B9" s="220"/>
      <c r="C9" s="220"/>
      <c r="D9" s="220"/>
      <c r="E9" s="220"/>
      <c r="F9" s="220"/>
      <c r="G9" s="220"/>
      <c r="H9" s="220"/>
      <c r="I9" s="220"/>
      <c r="J9" s="215"/>
    </row>
    <row r="10" spans="1:10" x14ac:dyDescent="0.2">
      <c r="A10" s="48" t="s">
        <v>427</v>
      </c>
      <c r="B10" s="48"/>
      <c r="C10" s="80"/>
      <c r="D10" s="80"/>
      <c r="E10" s="80"/>
      <c r="F10" s="80"/>
      <c r="G10" s="80"/>
      <c r="H10" s="80"/>
      <c r="I10" s="80"/>
    </row>
    <row r="11" spans="1:10" x14ac:dyDescent="0.2">
      <c r="A11" s="48" t="s">
        <v>428</v>
      </c>
      <c r="B11" s="48"/>
      <c r="C11" s="80"/>
      <c r="D11" s="80"/>
      <c r="E11" s="80"/>
      <c r="F11" s="80"/>
      <c r="G11" s="80"/>
      <c r="H11" s="80"/>
      <c r="I11" s="80"/>
    </row>
    <row r="12" spans="1:10" x14ac:dyDescent="0.2">
      <c r="A12" s="48" t="s">
        <v>21</v>
      </c>
      <c r="B12" s="48"/>
      <c r="C12" s="80"/>
      <c r="D12" s="80"/>
      <c r="E12" s="80"/>
      <c r="F12" s="80"/>
      <c r="G12" s="80"/>
      <c r="H12" s="80"/>
      <c r="I12" s="80"/>
    </row>
    <row r="13" spans="1:10" x14ac:dyDescent="0.2">
      <c r="A13" s="212" t="s">
        <v>429</v>
      </c>
      <c r="B13" s="212"/>
      <c r="C13" s="212"/>
      <c r="D13" s="212"/>
      <c r="E13" s="212"/>
      <c r="F13" s="212"/>
      <c r="G13" s="212"/>
      <c r="H13" s="212"/>
      <c r="I13" s="212"/>
      <c r="J13" s="221"/>
    </row>
    <row r="14" spans="1:10" x14ac:dyDescent="0.2">
      <c r="A14" s="202" t="s">
        <v>430</v>
      </c>
      <c r="B14" s="202"/>
      <c r="C14" s="202"/>
      <c r="D14" s="202"/>
      <c r="E14" s="202"/>
      <c r="F14" s="202"/>
      <c r="G14" s="202"/>
      <c r="H14" s="202"/>
      <c r="I14" s="202"/>
      <c r="J14" s="203"/>
    </row>
    <row r="15" spans="1:10" x14ac:dyDescent="0.2">
      <c r="A15" s="48" t="s">
        <v>23</v>
      </c>
      <c r="B15" s="48"/>
      <c r="C15" s="80"/>
      <c r="D15" s="80"/>
      <c r="E15" s="80"/>
      <c r="F15" s="80"/>
      <c r="G15" s="80"/>
      <c r="H15" s="80"/>
      <c r="I15" s="80"/>
    </row>
    <row r="16" spans="1:10" x14ac:dyDescent="0.2">
      <c r="A16" s="219" t="s">
        <v>424</v>
      </c>
      <c r="B16" s="219"/>
      <c r="C16" s="219"/>
      <c r="D16" s="219"/>
      <c r="E16" s="219"/>
      <c r="F16" s="219"/>
      <c r="G16" s="219"/>
      <c r="H16" s="219"/>
      <c r="I16" s="219"/>
      <c r="J16" s="222"/>
    </row>
    <row r="17" spans="1:10" x14ac:dyDescent="0.2">
      <c r="A17" s="48" t="s">
        <v>425</v>
      </c>
      <c r="B17" s="48"/>
      <c r="C17" s="80"/>
      <c r="D17" s="80"/>
      <c r="E17" s="80"/>
      <c r="F17" s="80"/>
      <c r="G17" s="80"/>
      <c r="H17" s="80"/>
      <c r="I17" s="80"/>
    </row>
    <row r="18" spans="1:10" x14ac:dyDescent="0.2">
      <c r="A18" s="85" t="s">
        <v>35</v>
      </c>
      <c r="B18" s="48"/>
      <c r="C18" s="80"/>
      <c r="D18" s="80"/>
      <c r="E18" s="80"/>
      <c r="F18" s="80"/>
      <c r="G18" s="80"/>
      <c r="H18" s="80"/>
      <c r="I18" s="80"/>
    </row>
    <row r="19" spans="1:10" x14ac:dyDescent="0.2">
      <c r="A19" s="223" t="s">
        <v>422</v>
      </c>
      <c r="B19" s="223"/>
      <c r="C19" s="223"/>
      <c r="D19" s="223"/>
      <c r="E19" s="223"/>
      <c r="F19" s="223"/>
      <c r="G19" s="223"/>
      <c r="H19" s="223"/>
      <c r="I19" s="223"/>
      <c r="J19" s="224"/>
    </row>
    <row r="20" spans="1:10" x14ac:dyDescent="0.2">
      <c r="A20" s="208" t="s">
        <v>423</v>
      </c>
      <c r="B20" s="204"/>
      <c r="C20" s="204"/>
      <c r="D20" s="204"/>
      <c r="E20" s="204"/>
      <c r="F20" s="204"/>
      <c r="G20" s="204"/>
      <c r="H20" s="204"/>
      <c r="I20" s="204"/>
      <c r="J20" s="205"/>
    </row>
    <row r="21" spans="1:10" x14ac:dyDescent="0.2">
      <c r="A21" s="85" t="s">
        <v>32</v>
      </c>
      <c r="B21" s="48"/>
      <c r="C21" s="80"/>
      <c r="D21" s="80"/>
      <c r="E21" s="80"/>
      <c r="F21" s="80"/>
      <c r="G21" s="80"/>
      <c r="H21" s="80"/>
      <c r="I21" s="80"/>
    </row>
    <row r="22" spans="1:10" x14ac:dyDescent="0.2">
      <c r="A22" s="80" t="s">
        <v>111</v>
      </c>
      <c r="B22" s="80"/>
      <c r="C22" s="80"/>
      <c r="D22" s="80"/>
      <c r="E22" s="80"/>
      <c r="F22" s="80"/>
      <c r="G22" s="80"/>
      <c r="H22" s="80"/>
      <c r="I22" s="80"/>
    </row>
    <row r="23" spans="1:10" x14ac:dyDescent="0.2">
      <c r="A23" s="209" t="s">
        <v>12</v>
      </c>
      <c r="B23" s="210"/>
      <c r="C23" s="210"/>
      <c r="D23" s="210"/>
      <c r="E23" s="210"/>
      <c r="F23" s="210"/>
      <c r="G23" s="210"/>
      <c r="H23" s="210"/>
      <c r="I23" s="211"/>
    </row>
    <row r="24" spans="1:10" x14ac:dyDescent="0.2">
      <c r="A24" s="86"/>
      <c r="B24" s="87"/>
      <c r="C24" s="88" t="s">
        <v>27</v>
      </c>
      <c r="D24" s="88" t="s">
        <v>28</v>
      </c>
      <c r="E24" s="88" t="s">
        <v>29</v>
      </c>
      <c r="F24" s="88" t="s">
        <v>30</v>
      </c>
      <c r="G24" s="88" t="s">
        <v>31</v>
      </c>
      <c r="H24" s="88" t="s">
        <v>34</v>
      </c>
      <c r="I24" s="88" t="s">
        <v>37</v>
      </c>
    </row>
    <row r="25" spans="1:10" x14ac:dyDescent="0.2">
      <c r="A25" s="86"/>
      <c r="B25" s="87"/>
      <c r="C25" s="89" t="s">
        <v>10</v>
      </c>
      <c r="D25" s="90" t="s">
        <v>10</v>
      </c>
      <c r="E25" s="89" t="s">
        <v>10</v>
      </c>
      <c r="F25" s="89" t="s">
        <v>10</v>
      </c>
      <c r="G25" s="89" t="s">
        <v>11</v>
      </c>
      <c r="H25" s="89" t="s">
        <v>11</v>
      </c>
      <c r="I25" s="89" t="s">
        <v>11</v>
      </c>
    </row>
    <row r="26" spans="1:10" x14ac:dyDescent="0.2">
      <c r="A26" s="86" t="s">
        <v>0</v>
      </c>
      <c r="B26" s="87"/>
      <c r="C26" s="91">
        <v>4779956</v>
      </c>
      <c r="D26" s="68">
        <v>5004966</v>
      </c>
      <c r="E26" s="68">
        <v>5763443</v>
      </c>
      <c r="F26" s="68">
        <v>6026606</v>
      </c>
      <c r="G26" s="68">
        <v>6498148</v>
      </c>
      <c r="H26" s="68">
        <v>7325312</v>
      </c>
      <c r="I26" s="68">
        <v>9658268</v>
      </c>
    </row>
    <row r="27" spans="1:10" x14ac:dyDescent="0.2">
      <c r="A27" s="86" t="s">
        <v>1</v>
      </c>
      <c r="B27" s="87"/>
      <c r="C27" s="91">
        <v>2769768</v>
      </c>
      <c r="D27" s="68">
        <f t="shared" ref="D27:I27" si="0">C38</f>
        <v>2592162</v>
      </c>
      <c r="E27" s="68">
        <f t="shared" si="0"/>
        <v>2066398</v>
      </c>
      <c r="F27" s="68">
        <f t="shared" si="0"/>
        <v>785871</v>
      </c>
      <c r="G27" s="68">
        <f t="shared" si="0"/>
        <v>1294287</v>
      </c>
      <c r="H27" s="68">
        <f t="shared" si="0"/>
        <v>2425580.0499999998</v>
      </c>
      <c r="I27" s="68">
        <f t="shared" si="0"/>
        <v>2729647.2025000006</v>
      </c>
    </row>
    <row r="28" spans="1:10" x14ac:dyDescent="0.2">
      <c r="A28" s="86" t="s">
        <v>2</v>
      </c>
      <c r="B28" s="87"/>
      <c r="C28" s="91">
        <v>4278117</v>
      </c>
      <c r="D28" s="68">
        <v>4115138</v>
      </c>
      <c r="E28" s="68">
        <v>4292920</v>
      </c>
      <c r="F28" s="68">
        <v>6110953</v>
      </c>
      <c r="G28" s="68">
        <v>7630679</v>
      </c>
      <c r="H28" s="68">
        <v>7630679</v>
      </c>
      <c r="I28" s="68">
        <v>7630679</v>
      </c>
    </row>
    <row r="29" spans="1:10" x14ac:dyDescent="0.2">
      <c r="A29" s="86" t="s">
        <v>3</v>
      </c>
      <c r="B29" s="87"/>
      <c r="C29" s="91">
        <v>4382342</v>
      </c>
      <c r="D29" s="68">
        <v>4528239</v>
      </c>
      <c r="E29" s="68">
        <v>5454424</v>
      </c>
      <c r="F29" s="91">
        <v>5498913</v>
      </c>
      <c r="G29" s="68">
        <v>6498148</v>
      </c>
      <c r="H29" s="68">
        <v>7325312</v>
      </c>
      <c r="I29" s="68">
        <v>9658268</v>
      </c>
    </row>
    <row r="30" spans="1:10" x14ac:dyDescent="0.2">
      <c r="A30" s="86"/>
      <c r="B30" s="87"/>
      <c r="C30" s="91"/>
      <c r="D30" s="68"/>
      <c r="E30" s="68"/>
      <c r="F30" s="68"/>
      <c r="G30" s="68"/>
      <c r="H30" s="68"/>
      <c r="I30" s="68"/>
    </row>
    <row r="31" spans="1:10" x14ac:dyDescent="0.2">
      <c r="A31" s="86" t="s">
        <v>4</v>
      </c>
      <c r="B31" s="82"/>
      <c r="C31" s="92"/>
      <c r="D31" s="92"/>
      <c r="E31" s="92"/>
      <c r="F31" s="92"/>
      <c r="G31" s="92"/>
      <c r="H31" s="92"/>
      <c r="I31" s="91"/>
    </row>
    <row r="32" spans="1:10" x14ac:dyDescent="0.2">
      <c r="A32" s="93" t="s">
        <v>36</v>
      </c>
      <c r="B32" s="87"/>
      <c r="C32" s="91"/>
      <c r="D32" s="94"/>
      <c r="E32" s="92"/>
      <c r="F32" s="92"/>
      <c r="G32" s="92"/>
      <c r="H32" s="92"/>
      <c r="I32" s="91"/>
    </row>
    <row r="33" spans="1:9" x14ac:dyDescent="0.2">
      <c r="A33" s="95" t="s">
        <v>104</v>
      </c>
      <c r="B33" s="96"/>
      <c r="C33" s="91">
        <v>-73381</v>
      </c>
      <c r="D33" s="68">
        <v>-112663</v>
      </c>
      <c r="E33" s="68">
        <v>-119023</v>
      </c>
      <c r="F33" s="68">
        <v>-1179</v>
      </c>
      <c r="G33" s="68">
        <f>F33*1.05</f>
        <v>-1237.95</v>
      </c>
      <c r="H33" s="68">
        <f>G33*1.05</f>
        <v>-1299.8475000000001</v>
      </c>
      <c r="I33" s="68">
        <f>H33*1.05</f>
        <v>-1364.8398750000001</v>
      </c>
    </row>
    <row r="34" spans="1:9" x14ac:dyDescent="0.2">
      <c r="A34" s="95" t="s">
        <v>318</v>
      </c>
      <c r="B34" s="96"/>
      <c r="C34" s="91"/>
      <c r="D34" s="68"/>
      <c r="E34" s="68"/>
      <c r="F34" s="68">
        <v>-102445</v>
      </c>
      <c r="G34" s="68"/>
      <c r="H34" s="68"/>
      <c r="I34" s="68"/>
    </row>
    <row r="35" spans="1:9" x14ac:dyDescent="0.2">
      <c r="A35" s="95"/>
      <c r="B35" s="96"/>
      <c r="C35" s="91"/>
      <c r="D35" s="68"/>
      <c r="E35" s="68"/>
      <c r="F35" s="68"/>
      <c r="G35" s="68"/>
      <c r="H35" s="68"/>
      <c r="I35" s="68"/>
    </row>
    <row r="36" spans="1:9" x14ac:dyDescent="0.2">
      <c r="A36" s="86" t="s">
        <v>5</v>
      </c>
      <c r="B36" s="87"/>
      <c r="C36" s="91">
        <f t="shared" ref="C36:I36" si="1">SUM(C33:C35)</f>
        <v>-73381</v>
      </c>
      <c r="D36" s="91">
        <f t="shared" si="1"/>
        <v>-112663</v>
      </c>
      <c r="E36" s="91">
        <f t="shared" si="1"/>
        <v>-119023</v>
      </c>
      <c r="F36" s="91">
        <f t="shared" si="1"/>
        <v>-103624</v>
      </c>
      <c r="G36" s="91">
        <f t="shared" si="1"/>
        <v>-1237.95</v>
      </c>
      <c r="H36" s="91">
        <f t="shared" si="1"/>
        <v>-1299.8475000000001</v>
      </c>
      <c r="I36" s="91">
        <f t="shared" si="1"/>
        <v>-1364.8398750000001</v>
      </c>
    </row>
    <row r="37" spans="1:9" x14ac:dyDescent="0.2">
      <c r="A37" s="86"/>
      <c r="B37" s="87"/>
      <c r="C37" s="91"/>
      <c r="D37" s="68"/>
      <c r="E37" s="68"/>
      <c r="F37" s="68"/>
      <c r="G37" s="68"/>
      <c r="H37" s="68"/>
      <c r="I37" s="68"/>
    </row>
    <row r="38" spans="1:9" x14ac:dyDescent="0.2">
      <c r="A38" s="86" t="s">
        <v>7</v>
      </c>
      <c r="B38" s="87"/>
      <c r="C38" s="91">
        <f>+C27+C28-C29+C36</f>
        <v>2592162</v>
      </c>
      <c r="D38" s="91">
        <f t="shared" ref="D38:I38" si="2">+D27+D28-D29+D36</f>
        <v>2066398</v>
      </c>
      <c r="E38" s="91">
        <f>+E27+E28-E29+E36</f>
        <v>785871</v>
      </c>
      <c r="F38" s="91">
        <f t="shared" si="2"/>
        <v>1294287</v>
      </c>
      <c r="G38" s="91">
        <f>+G27+G28-G29+G36</f>
        <v>2425580.0499999998</v>
      </c>
      <c r="H38" s="91">
        <f>+H27+H28-H29+H36</f>
        <v>2729647.2025000006</v>
      </c>
      <c r="I38" s="91">
        <f t="shared" si="2"/>
        <v>700693.36262500065</v>
      </c>
    </row>
    <row r="39" spans="1:9" x14ac:dyDescent="0.2">
      <c r="A39" s="95"/>
      <c r="B39" s="96"/>
      <c r="C39" s="97"/>
      <c r="D39" s="69"/>
      <c r="E39" s="69"/>
      <c r="F39" s="68"/>
      <c r="G39" s="68"/>
      <c r="H39" s="68"/>
      <c r="I39" s="68"/>
    </row>
    <row r="40" spans="1:9" x14ac:dyDescent="0.2">
      <c r="A40" s="86" t="s">
        <v>24</v>
      </c>
      <c r="B40" s="87"/>
      <c r="C40" s="97">
        <v>291671</v>
      </c>
      <c r="D40" s="69">
        <v>738268</v>
      </c>
      <c r="E40" s="69">
        <v>901077</v>
      </c>
      <c r="F40" s="68">
        <v>230222</v>
      </c>
      <c r="G40" s="68">
        <v>500000</v>
      </c>
      <c r="H40" s="68">
        <v>0</v>
      </c>
      <c r="I40" s="68">
        <v>0</v>
      </c>
    </row>
    <row r="41" spans="1:9" x14ac:dyDescent="0.2">
      <c r="A41" s="95"/>
      <c r="B41" s="96"/>
      <c r="C41" s="97"/>
      <c r="D41" s="69"/>
      <c r="E41" s="69"/>
      <c r="F41" s="68"/>
      <c r="G41" s="68"/>
      <c r="H41" s="68"/>
      <c r="I41" s="68"/>
    </row>
    <row r="42" spans="1:9" x14ac:dyDescent="0.2">
      <c r="A42" s="86" t="s">
        <v>25</v>
      </c>
      <c r="B42" s="98"/>
      <c r="C42" s="99">
        <f>C38-C40</f>
        <v>2300491</v>
      </c>
      <c r="D42" s="99">
        <f t="shared" ref="D42:I42" si="3">D38-D40</f>
        <v>1328130</v>
      </c>
      <c r="E42" s="99">
        <f t="shared" si="3"/>
        <v>-115206</v>
      </c>
      <c r="F42" s="100">
        <f t="shared" si="3"/>
        <v>1064065</v>
      </c>
      <c r="G42" s="100">
        <f t="shared" si="3"/>
        <v>1925580.0499999998</v>
      </c>
      <c r="H42" s="100">
        <f t="shared" si="3"/>
        <v>2729647.2025000006</v>
      </c>
      <c r="I42" s="100">
        <f t="shared" si="3"/>
        <v>700693.36262500065</v>
      </c>
    </row>
    <row r="43" spans="1:9" x14ac:dyDescent="0.2">
      <c r="A43" s="101"/>
      <c r="B43" s="101"/>
      <c r="C43" s="102"/>
      <c r="D43" s="102"/>
      <c r="E43" s="102"/>
      <c r="F43" s="102"/>
      <c r="G43" s="102"/>
      <c r="H43" s="102"/>
      <c r="I43" s="102"/>
    </row>
    <row r="44" spans="1:9" x14ac:dyDescent="0.2">
      <c r="A44" s="103" t="s">
        <v>26</v>
      </c>
      <c r="B44" s="79"/>
      <c r="C44" s="104"/>
      <c r="D44" s="104"/>
      <c r="E44" s="104"/>
      <c r="F44" s="104"/>
      <c r="G44" s="104"/>
      <c r="H44" s="104"/>
      <c r="I44" s="104"/>
    </row>
    <row r="45" spans="1:9" x14ac:dyDescent="0.2">
      <c r="A45" s="105" t="s">
        <v>33</v>
      </c>
      <c r="B45" s="96"/>
      <c r="C45" s="69"/>
      <c r="D45" s="69"/>
      <c r="E45" s="69"/>
      <c r="F45" s="69"/>
      <c r="G45" s="69"/>
      <c r="H45" s="69"/>
      <c r="I45" s="69"/>
    </row>
    <row r="46" spans="1:9" x14ac:dyDescent="0.2">
      <c r="A46" s="86"/>
      <c r="B46" s="87"/>
      <c r="C46" s="68"/>
      <c r="D46" s="68"/>
      <c r="E46" s="68"/>
      <c r="F46" s="68"/>
      <c r="G46" s="68"/>
      <c r="H46" s="68"/>
      <c r="I46" s="68"/>
    </row>
    <row r="47" spans="1:9" x14ac:dyDescent="0.2">
      <c r="A47" s="86" t="s">
        <v>6</v>
      </c>
      <c r="B47" s="87"/>
      <c r="C47" s="68"/>
      <c r="D47" s="68"/>
      <c r="E47" s="68"/>
      <c r="F47" s="68"/>
      <c r="G47" s="68"/>
      <c r="H47" s="68"/>
      <c r="I47" s="68"/>
    </row>
    <row r="48" spans="1:9" x14ac:dyDescent="0.2">
      <c r="A48" s="86"/>
      <c r="B48" s="87"/>
      <c r="C48" s="68"/>
      <c r="D48" s="68"/>
      <c r="E48" s="68"/>
      <c r="F48" s="68"/>
      <c r="G48" s="68"/>
      <c r="H48" s="68"/>
      <c r="I48" s="68"/>
    </row>
    <row r="49" spans="1:9" x14ac:dyDescent="0.2">
      <c r="A49" s="106" t="s">
        <v>8</v>
      </c>
      <c r="B49" s="98"/>
      <c r="C49" s="68"/>
      <c r="D49" s="68"/>
      <c r="E49" s="68"/>
      <c r="F49" s="68"/>
      <c r="G49" s="68"/>
      <c r="H49" s="68"/>
      <c r="I49" s="68"/>
    </row>
    <row r="50" spans="1:9" x14ac:dyDescent="0.2">
      <c r="A50" s="38" t="s">
        <v>9</v>
      </c>
      <c r="B50" s="39"/>
      <c r="C50" s="22"/>
      <c r="D50" s="22"/>
      <c r="E50" s="22"/>
      <c r="F50" s="22"/>
      <c r="G50" s="22"/>
      <c r="H50" s="22"/>
      <c r="I50" s="22"/>
    </row>
  </sheetData>
  <sheetProtection selectLockedCells="1"/>
  <mergeCells count="5">
    <mergeCell ref="A9:J9"/>
    <mergeCell ref="A13:J13"/>
    <mergeCell ref="A16:J16"/>
    <mergeCell ref="A19:J19"/>
    <mergeCell ref="A23:I23"/>
  </mergeCells>
  <printOptions horizontalCentered="1"/>
  <pageMargins left="0.75" right="0.75" top="0.6" bottom="0.55000000000000004" header="0.28000000000000003" footer="0.16"/>
  <pageSetup scale="84" orientation="landscape" r:id="rId1"/>
  <headerFooter alignWithMargins="0">
    <oddHeader>&amp;C&amp;"Arial,Bold"Report on Non-General Fund Information
&amp;"Arial,Regular"for Submittal to the 2018 Legislature</oddHeader>
    <oddFooter>&amp;LForm 37-47 (rev. 9/29/17)&amp;R&amp;D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2</vt:i4>
      </vt:variant>
    </vt:vector>
  </HeadingPairs>
  <TitlesOfParts>
    <vt:vector size="33" baseType="lpstr">
      <vt:lpstr>S- 302</vt:lpstr>
      <vt:lpstr>JVs S-302</vt:lpstr>
      <vt:lpstr>S-303</vt:lpstr>
      <vt:lpstr>JVs S-303</vt:lpstr>
      <vt:lpstr>S-305 </vt:lpstr>
      <vt:lpstr>S-306</vt:lpstr>
      <vt:lpstr>S-308</vt:lpstr>
      <vt:lpstr>JVs S-308</vt:lpstr>
      <vt:lpstr>S-309</vt:lpstr>
      <vt:lpstr>S-312</vt:lpstr>
      <vt:lpstr>S-313</vt:lpstr>
      <vt:lpstr>S-316, 318</vt:lpstr>
      <vt:lpstr>JVs S-316, S-318</vt:lpstr>
      <vt:lpstr>S-317</vt:lpstr>
      <vt:lpstr>S-321</vt:lpstr>
      <vt:lpstr>S-323</vt:lpstr>
      <vt:lpstr>S-325</vt:lpstr>
      <vt:lpstr>S-326</vt:lpstr>
      <vt:lpstr>S-328</vt:lpstr>
      <vt:lpstr>S-343</vt:lpstr>
      <vt:lpstr>S-344</vt:lpstr>
      <vt:lpstr>S-347</vt:lpstr>
      <vt:lpstr>S-348</vt:lpstr>
      <vt:lpstr>S-349</vt:lpstr>
      <vt:lpstr>S-353</vt:lpstr>
      <vt:lpstr>S-354</vt:lpstr>
      <vt:lpstr>S-355</vt:lpstr>
      <vt:lpstr>S-359, S-360</vt:lpstr>
      <vt:lpstr>JVs S-359, S-360 (2)</vt:lpstr>
      <vt:lpstr>S-375</vt:lpstr>
      <vt:lpstr>JVs S-375</vt:lpstr>
      <vt:lpstr>'S-354'!Print_Area</vt:lpstr>
      <vt:lpstr>'JVs S-359, S-360 (2)'!Print_Titles</vt:lpstr>
    </vt:vector>
  </TitlesOfParts>
  <Company>House of Representatives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dc:creator>
  <cp:lastModifiedBy>Kristine V. Castillo</cp:lastModifiedBy>
  <cp:lastPrinted>2017-11-21T18:32:37Z</cp:lastPrinted>
  <dcterms:created xsi:type="dcterms:W3CDTF">2007-10-18T21:13:24Z</dcterms:created>
  <dcterms:modified xsi:type="dcterms:W3CDTF">2017-12-27T02:41:04Z</dcterms:modified>
</cp:coreProperties>
</file>